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7551FC0-A7D9-4061-8573-31D842084F50}" xr6:coauthVersionLast="47" xr6:coauthVersionMax="47" xr10:uidLastSave="{00000000-0000-0000-0000-000000000000}"/>
  <bookViews>
    <workbookView xWindow="-110" yWindow="-110" windowWidth="19420" windowHeight="10460" xr2:uid="{028745AE-B1A1-4E58-984E-FE2EAB3ADA68}"/>
  </bookViews>
  <sheets>
    <sheet name="綜合比較" sheetId="5" r:id="rId1"/>
    <sheet name="依賴類別的分析" sheetId="3" r:id="rId2"/>
    <sheet name="衝擊類別的分析" sheetId="4" r:id="rId3"/>
    <sheet name="樞紐分析" sheetId="2" state="hidden" r:id="rId4"/>
    <sheet name="原始資料表" sheetId="1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D4" i="4"/>
  <c r="E4" i="4"/>
  <c r="F4" i="4"/>
  <c r="G4" i="4"/>
  <c r="H4" i="4"/>
  <c r="I4" i="4"/>
  <c r="J4" i="4"/>
  <c r="K4" i="4"/>
  <c r="L4" i="4"/>
  <c r="M4" i="4"/>
  <c r="N4" i="4"/>
  <c r="O4" i="4"/>
  <c r="O1" i="4" s="1"/>
  <c r="P4" i="4"/>
  <c r="Q4" i="4"/>
  <c r="R4" i="4"/>
  <c r="C3" i="4"/>
  <c r="C4" i="2"/>
  <c r="C3" i="5" s="1"/>
  <c r="C5" i="2"/>
  <c r="C4" i="5" s="1"/>
  <c r="C6" i="2"/>
  <c r="C5" i="5" s="1"/>
  <c r="C7" i="2"/>
  <c r="C6" i="5" s="1"/>
  <c r="C8" i="2"/>
  <c r="C7" i="5" s="1"/>
  <c r="C9" i="2"/>
  <c r="C8" i="5" s="1"/>
  <c r="C3" i="2"/>
  <c r="C2" i="5" s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2" i="4"/>
  <c r="C13" i="4"/>
  <c r="C11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C5" i="4"/>
  <c r="C6" i="4"/>
  <c r="C4" i="4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C12" i="3"/>
  <c r="C13" i="3"/>
  <c r="C11" i="3"/>
  <c r="D4" i="3"/>
  <c r="D9" i="3" s="1"/>
  <c r="E4" i="3"/>
  <c r="F4" i="3"/>
  <c r="G4" i="3"/>
  <c r="H4" i="3"/>
  <c r="I4" i="3"/>
  <c r="J4" i="3"/>
  <c r="K4" i="3"/>
  <c r="K9" i="3" s="1"/>
  <c r="L4" i="3"/>
  <c r="M4" i="3"/>
  <c r="N4" i="3"/>
  <c r="O4" i="3"/>
  <c r="P4" i="3"/>
  <c r="P9" i="3" s="1"/>
  <c r="Q4" i="3"/>
  <c r="R4" i="3"/>
  <c r="S4" i="3"/>
  <c r="T4" i="3"/>
  <c r="U4" i="3"/>
  <c r="V4" i="3"/>
  <c r="W4" i="3"/>
  <c r="W9" i="3" s="1"/>
  <c r="X4" i="3"/>
  <c r="Y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C5" i="3"/>
  <c r="C6" i="3"/>
  <c r="C7" i="3"/>
  <c r="C4" i="3"/>
  <c r="C9" i="3" s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C3" i="3"/>
  <c r="B18" i="4" a="1"/>
  <c r="B18" i="4" s="1"/>
  <c r="M1" i="4" l="1"/>
  <c r="K1" i="4"/>
  <c r="N1" i="4"/>
  <c r="L1" i="4"/>
  <c r="I1" i="4"/>
  <c r="Q9" i="3"/>
  <c r="E9" i="3"/>
  <c r="O9" i="3"/>
  <c r="Y9" i="3"/>
  <c r="M9" i="3"/>
  <c r="N9" i="3"/>
  <c r="X9" i="3"/>
  <c r="L9" i="3"/>
  <c r="J1" i="4"/>
  <c r="V9" i="3"/>
  <c r="J9" i="3"/>
  <c r="H1" i="4"/>
  <c r="U9" i="3"/>
  <c r="I9" i="3"/>
  <c r="G1" i="4"/>
  <c r="T9" i="3"/>
  <c r="H9" i="3"/>
  <c r="R1" i="4"/>
  <c r="F1" i="4"/>
  <c r="S9" i="3"/>
  <c r="G9" i="3"/>
  <c r="Q1" i="4"/>
  <c r="E1" i="4"/>
  <c r="R9" i="3"/>
  <c r="F9" i="3"/>
  <c r="P1" i="4"/>
  <c r="D1" i="4"/>
  <c r="C1" i="4"/>
  <c r="J14" i="4"/>
  <c r="J15" i="4" s="1"/>
  <c r="G14" i="4"/>
  <c r="G15" i="4" s="1"/>
  <c r="P14" i="4"/>
  <c r="P15" i="4" s="1"/>
  <c r="D14" i="4"/>
  <c r="D15" i="4" s="1"/>
  <c r="R14" i="4"/>
  <c r="R15" i="4" s="1"/>
  <c r="W8" i="3"/>
  <c r="K8" i="3"/>
  <c r="C11" i="2"/>
  <c r="D18" i="4" s="1"/>
  <c r="N8" i="3"/>
  <c r="X8" i="3"/>
  <c r="L8" i="3"/>
  <c r="V8" i="3"/>
  <c r="J8" i="3"/>
  <c r="Y8" i="3"/>
  <c r="M8" i="3"/>
  <c r="U8" i="3"/>
  <c r="I8" i="3"/>
  <c r="T8" i="3"/>
  <c r="H8" i="3"/>
  <c r="R8" i="3"/>
  <c r="F8" i="3"/>
  <c r="Q8" i="3"/>
  <c r="E8" i="3"/>
  <c r="P8" i="3"/>
  <c r="D8" i="3"/>
  <c r="S8" i="3"/>
  <c r="G8" i="3"/>
  <c r="O8" i="3"/>
  <c r="F14" i="4"/>
  <c r="F15" i="4" s="1"/>
  <c r="Q14" i="4"/>
  <c r="Q15" i="4" s="1"/>
  <c r="E14" i="4"/>
  <c r="E15" i="4" s="1"/>
  <c r="I14" i="4"/>
  <c r="I15" i="4" s="1"/>
  <c r="M14" i="4"/>
  <c r="M15" i="4" s="1"/>
  <c r="H14" i="4"/>
  <c r="H15" i="4" s="1"/>
  <c r="C14" i="4"/>
  <c r="C15" i="4" s="1"/>
  <c r="O14" i="4"/>
  <c r="O15" i="4" s="1"/>
  <c r="N14" i="4"/>
  <c r="N15" i="4" s="1"/>
  <c r="L14" i="4"/>
  <c r="L15" i="4" s="1"/>
  <c r="K14" i="4"/>
  <c r="K15" i="4" s="1"/>
  <c r="C18" i="4" a="1"/>
  <c r="C18" i="4" s="1"/>
  <c r="E7" i="4"/>
  <c r="E8" i="4" s="1"/>
  <c r="H7" i="4"/>
  <c r="H8" i="4" s="1"/>
  <c r="G7" i="4"/>
  <c r="G8" i="4" s="1"/>
  <c r="C7" i="4"/>
  <c r="C8" i="4" s="1"/>
  <c r="R7" i="4"/>
  <c r="R8" i="4" s="1"/>
  <c r="F7" i="4"/>
  <c r="F8" i="4" s="1"/>
  <c r="Q7" i="4"/>
  <c r="Q8" i="4" s="1"/>
  <c r="O7" i="4"/>
  <c r="O8" i="4" s="1"/>
  <c r="J7" i="4"/>
  <c r="J8" i="4" s="1"/>
  <c r="N7" i="4"/>
  <c r="N8" i="4" s="1"/>
  <c r="M7" i="4"/>
  <c r="M8" i="4" s="1"/>
  <c r="P7" i="4"/>
  <c r="P8" i="4" s="1"/>
  <c r="D7" i="4"/>
  <c r="D8" i="4" s="1"/>
  <c r="L7" i="4"/>
  <c r="L8" i="4" s="1"/>
  <c r="K7" i="4"/>
  <c r="K8" i="4" s="1"/>
  <c r="I7" i="4"/>
  <c r="I8" i="4" s="1"/>
  <c r="D23" i="3" l="1"/>
  <c r="H18" i="4" a="1"/>
  <c r="H18" i="4" s="1"/>
  <c r="G18" i="4" a="1"/>
  <c r="G18" i="4" s="1"/>
  <c r="B23" i="3" a="1"/>
  <c r="B23" i="3" s="1"/>
  <c r="N14" i="3"/>
  <c r="L14" i="3"/>
  <c r="M18" i="3"/>
  <c r="Q14" i="3"/>
  <c r="E14" i="3"/>
  <c r="Y18" i="3"/>
  <c r="V14" i="3"/>
  <c r="W14" i="3"/>
  <c r="X14" i="3"/>
  <c r="R14" i="3"/>
  <c r="F18" i="3"/>
  <c r="K14" i="3"/>
  <c r="U18" i="3"/>
  <c r="I14" i="3"/>
  <c r="S14" i="3"/>
  <c r="G14" i="3"/>
  <c r="P14" i="3"/>
  <c r="D18" i="3"/>
  <c r="C8" i="3"/>
  <c r="C18" i="3" s="1"/>
  <c r="J18" i="3"/>
  <c r="T14" i="3"/>
  <c r="H18" i="3"/>
  <c r="O14" i="3"/>
  <c r="M14" i="3" l="1"/>
  <c r="M16" i="3" s="1"/>
  <c r="M20" i="3" s="1"/>
  <c r="E16" i="3"/>
  <c r="R18" i="3"/>
  <c r="X18" i="3"/>
  <c r="P18" i="3"/>
  <c r="E18" i="3"/>
  <c r="D14" i="3"/>
  <c r="D16" i="3" s="1"/>
  <c r="D20" i="3" s="1"/>
  <c r="O16" i="3"/>
  <c r="F14" i="3"/>
  <c r="F16" i="3" s="1"/>
  <c r="F20" i="3" s="1"/>
  <c r="K18" i="3"/>
  <c r="V18" i="3"/>
  <c r="U14" i="3"/>
  <c r="U16" i="3" s="1"/>
  <c r="U20" i="3" s="1"/>
  <c r="J14" i="3"/>
  <c r="J16" i="3" s="1"/>
  <c r="J20" i="3" s="1"/>
  <c r="C14" i="3"/>
  <c r="C16" i="3" s="1"/>
  <c r="C20" i="3" s="1"/>
  <c r="N18" i="3"/>
  <c r="Q16" i="3"/>
  <c r="V16" i="3"/>
  <c r="Y14" i="3"/>
  <c r="Y16" i="3" s="1"/>
  <c r="Y20" i="3" s="1"/>
  <c r="T18" i="3"/>
  <c r="K16" i="3"/>
  <c r="O18" i="3"/>
  <c r="H14" i="3"/>
  <c r="H16" i="3" s="1"/>
  <c r="H20" i="3" s="1"/>
  <c r="I18" i="3"/>
  <c r="G18" i="3"/>
  <c r="S16" i="3"/>
  <c r="S18" i="3"/>
  <c r="L16" i="3"/>
  <c r="X16" i="3"/>
  <c r="N16" i="3"/>
  <c r="L18" i="3"/>
  <c r="W18" i="3"/>
  <c r="W16" i="3"/>
  <c r="R16" i="3"/>
  <c r="G16" i="3"/>
  <c r="T16" i="3"/>
  <c r="I16" i="3"/>
  <c r="P16" i="3"/>
  <c r="Q18" i="3"/>
  <c r="I20" i="3" l="1"/>
  <c r="K20" i="3"/>
  <c r="E20" i="3"/>
  <c r="R20" i="3"/>
  <c r="W20" i="3"/>
  <c r="G20" i="3"/>
  <c r="O20" i="3"/>
  <c r="Q20" i="3"/>
  <c r="N20" i="3"/>
  <c r="P20" i="3"/>
  <c r="X20" i="3"/>
  <c r="T20" i="3"/>
  <c r="V20" i="3"/>
  <c r="E26" i="4"/>
  <c r="E27" i="4"/>
  <c r="E29" i="4"/>
  <c r="E28" i="4"/>
  <c r="E30" i="4"/>
  <c r="E18" i="4"/>
  <c r="E19" i="4"/>
  <c r="E31" i="4"/>
  <c r="E33" i="4"/>
  <c r="E20" i="4"/>
  <c r="E32" i="4"/>
  <c r="E21" i="4"/>
  <c r="E22" i="4"/>
  <c r="E34" i="4"/>
  <c r="E23" i="4"/>
  <c r="E25" i="4"/>
  <c r="E24" i="4"/>
  <c r="E25" i="3"/>
  <c r="C14" i="5" s="1"/>
  <c r="E37" i="3"/>
  <c r="C26" i="5" s="1"/>
  <c r="E40" i="3"/>
  <c r="C29" i="5" s="1"/>
  <c r="E26" i="3"/>
  <c r="C15" i="5" s="1"/>
  <c r="E38" i="3"/>
  <c r="C27" i="5" s="1"/>
  <c r="E28" i="3"/>
  <c r="C17" i="5" s="1"/>
  <c r="E27" i="3"/>
  <c r="C16" i="5" s="1"/>
  <c r="E39" i="3"/>
  <c r="C28" i="5" s="1"/>
  <c r="E23" i="3"/>
  <c r="C12" i="5" s="1"/>
  <c r="E35" i="3"/>
  <c r="C24" i="5" s="1"/>
  <c r="E29" i="3"/>
  <c r="C18" i="5" s="1"/>
  <c r="E41" i="3"/>
  <c r="C30" i="5" s="1"/>
  <c r="E44" i="3"/>
  <c r="C33" i="5" s="1"/>
  <c r="E24" i="3"/>
  <c r="C13" i="5" s="1"/>
  <c r="E30" i="3"/>
  <c r="C19" i="5" s="1"/>
  <c r="E42" i="3"/>
  <c r="C31" i="5" s="1"/>
  <c r="E32" i="3"/>
  <c r="C21" i="5" s="1"/>
  <c r="E31" i="3"/>
  <c r="C20" i="5" s="1"/>
  <c r="E43" i="3"/>
  <c r="C32" i="5" s="1"/>
  <c r="E33" i="3"/>
  <c r="C22" i="5" s="1"/>
  <c r="E45" i="3"/>
  <c r="C34" i="5" s="1"/>
  <c r="E34" i="3"/>
  <c r="C23" i="5" s="1"/>
  <c r="E36" i="3"/>
  <c r="C25" i="5" s="1"/>
  <c r="L20" i="3"/>
  <c r="S20" i="3"/>
  <c r="D12" i="5" l="1" a="1"/>
  <c r="D12" i="5" s="1"/>
  <c r="C52" i="5"/>
  <c r="F33" i="4"/>
  <c r="I33" i="4" s="1"/>
  <c r="D52" i="5" s="1"/>
  <c r="C50" i="5"/>
  <c r="F31" i="4"/>
  <c r="I31" i="4" s="1"/>
  <c r="D50" i="5" s="1"/>
  <c r="C38" i="5"/>
  <c r="F19" i="4"/>
  <c r="I19" i="4" s="1"/>
  <c r="D38" i="5" s="1"/>
  <c r="C40" i="5"/>
  <c r="F21" i="4"/>
  <c r="C39" i="5"/>
  <c r="F20" i="4"/>
  <c r="I20" i="4" s="1"/>
  <c r="D39" i="5" s="1"/>
  <c r="C37" i="5"/>
  <c r="F18" i="4"/>
  <c r="I18" i="4" s="1"/>
  <c r="D37" i="5" s="1"/>
  <c r="C43" i="5"/>
  <c r="F24" i="4"/>
  <c r="I24" i="4" s="1"/>
  <c r="D43" i="5" s="1"/>
  <c r="C49" i="5"/>
  <c r="F30" i="4"/>
  <c r="I30" i="4" s="1"/>
  <c r="D49" i="5" s="1"/>
  <c r="C47" i="5"/>
  <c r="F28" i="4"/>
  <c r="I28" i="4" s="1"/>
  <c r="D47" i="5" s="1"/>
  <c r="C42" i="5"/>
  <c r="F23" i="4"/>
  <c r="I23" i="4" s="1"/>
  <c r="D42" i="5" s="1"/>
  <c r="C48" i="5"/>
  <c r="F29" i="4"/>
  <c r="I29" i="4" s="1"/>
  <c r="D48" i="5" s="1"/>
  <c r="C44" i="5"/>
  <c r="F25" i="4"/>
  <c r="I25" i="4" s="1"/>
  <c r="D44" i="5" s="1"/>
  <c r="C53" i="5"/>
  <c r="F34" i="4"/>
  <c r="I34" i="4" s="1"/>
  <c r="D53" i="5" s="1"/>
  <c r="C46" i="5"/>
  <c r="F27" i="4"/>
  <c r="I27" i="4" s="1"/>
  <c r="D46" i="5" s="1"/>
  <c r="C51" i="5"/>
  <c r="F32" i="4"/>
  <c r="I32" i="4" s="1"/>
  <c r="D51" i="5" s="1"/>
  <c r="C41" i="5"/>
  <c r="F22" i="4"/>
  <c r="I22" i="4" s="1"/>
  <c r="D41" i="5" s="1"/>
  <c r="F26" i="4"/>
  <c r="I26" i="4" s="1"/>
  <c r="D45" i="5" s="1"/>
  <c r="C45" i="5"/>
  <c r="I21" i="4" l="1"/>
  <c r="D4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<sst xmlns="http://schemas.openxmlformats.org/spreadsheetml/2006/main" count="680" uniqueCount="161">
  <si>
    <t>產業別</t>
  </si>
  <si>
    <t>供應商類型</t>
  </si>
  <si>
    <t>請問下列哪些災害、自然資源或生態問題是已經在貴公司/廠區發生？或者是您認為有可能在未來三年內發生？(複選題，最多7個，至少1個)</t>
  </si>
  <si>
    <t>上述議題發生後對貴公司/廠區的影響程度？</t>
  </si>
  <si>
    <t>針對可能發生的自然災害，貴公司/廠區是否有研擬相對應策略或管理措施以避免造成過大的影響</t>
  </si>
  <si>
    <t>貴公司/廠區是否有下列相關活動或污染物產生（不限制選項多寡）</t>
  </si>
  <si>
    <t>貴公司/廠區對自然與生態多樣性的行為是否有相關監控與管理措施</t>
  </si>
  <si>
    <t>貴公司/廠區針對這些衝擊行為是否已有制定減緩目標</t>
  </si>
  <si>
    <t>建議事項</t>
  </si>
  <si>
    <t>其他 (請註明)</t>
  </si>
  <si>
    <t>Open-Ended Response</t>
  </si>
  <si>
    <t>A.	炎熱的高溫</t>
  </si>
  <si>
    <t>B.	空氣品質下降</t>
  </si>
  <si>
    <t>C.	水質的劣化</t>
  </si>
  <si>
    <t>D.	水資源不足</t>
  </si>
  <si>
    <t>E.	極端的降雨</t>
  </si>
  <si>
    <t>F.	降雨的不均</t>
  </si>
  <si>
    <t>G.	旱災的發生</t>
  </si>
  <si>
    <t>H.	洪災的發生</t>
  </si>
  <si>
    <t>I.	優養化的發生</t>
  </si>
  <si>
    <t>J. 海水倒灌發生（含海嘯）</t>
  </si>
  <si>
    <t>K.	土壤生產力下降</t>
  </si>
  <si>
    <t>L.	土石流或山崩的發生</t>
  </si>
  <si>
    <t>M.	更強烈的風災（沙塵暴、颱風等）</t>
  </si>
  <si>
    <t>N. 噪音與震動大規模的發生 (含地震)</t>
  </si>
  <si>
    <t>O.	大規模流行性疾病的發生</t>
  </si>
  <si>
    <t>P.	化石燃料的供應短缺</t>
  </si>
  <si>
    <t>Q.	生物材料（植物資源）的供應不足</t>
  </si>
  <si>
    <t>R.	生物材料（動物資源）的供應不足</t>
  </si>
  <si>
    <t>S.	非生物性物料（金屬）的供應短缺</t>
  </si>
  <si>
    <t>T.	非生物性物料（非金屬）的供應短缺</t>
  </si>
  <si>
    <t>U.	生物棲地遭受破壞或生物數量減少</t>
  </si>
  <si>
    <t>V.	植物缺乏授粉導致農糧作物產量降低</t>
  </si>
  <si>
    <t>[Insert text from Other]</t>
  </si>
  <si>
    <t>變更土地使用類型，例如：農地轉為工業用地；森林轉為農地</t>
  </si>
  <si>
    <t>改變淡水生態系統，例如：改變河道、湖泊等行為</t>
  </si>
  <si>
    <t>改變海洋生態系統，例如：改變海岸、海洋，海底地形等行為</t>
  </si>
  <si>
    <t>淡水資源使用（如河川、湖泊、地下水…）</t>
  </si>
  <si>
    <t>使用礦產資源，例如：金屬、非金屬</t>
  </si>
  <si>
    <t>化石燃料的使用與能源使用，例如蒸氣、電力、熱能的使用</t>
  </si>
  <si>
    <t>生物資源使用（含動物與植物）</t>
  </si>
  <si>
    <t>生物基因遺傳相關材料使用（如種子、細胞、基因序列…）</t>
  </si>
  <si>
    <t>產生溫室氣體</t>
  </si>
  <si>
    <t>產生空氣污染物(非溫室氣體)</t>
  </si>
  <si>
    <t>產生製程廢水(廢水中含有化學、重金屬等汙染物)</t>
  </si>
  <si>
    <t>廢水會排放至周圍自然水體</t>
  </si>
  <si>
    <t>廢棄物會影響到周圍自然或農業土地</t>
  </si>
  <si>
    <t>產生廢棄物</t>
  </si>
  <si>
    <t>帶來外來種（含蓄意與非蓄意）</t>
  </si>
  <si>
    <t>營運干擾附近野生動植物（如居住、遷徙、繁殖…）</t>
  </si>
  <si>
    <t>影響資本或費用支出</t>
  </si>
  <si>
    <t>正在建立相關減緩方案或管理措施</t>
  </si>
  <si>
    <t>已具備減緩方案或管理措施因應可能的自然變化</t>
  </si>
  <si>
    <t>有完整的監測與管理措施</t>
  </si>
  <si>
    <t>影響員工工作環境</t>
  </si>
  <si>
    <t>符合法規的措施</t>
  </si>
  <si>
    <t>尚未制訂目標</t>
  </si>
  <si>
    <t>無</t>
  </si>
  <si>
    <t>尚未建立相關減緩方案或管理措施</t>
  </si>
  <si>
    <t>尚未建立監測與管理措施</t>
  </si>
  <si>
    <t>列標籤</t>
  </si>
  <si>
    <t>總計</t>
  </si>
  <si>
    <t>選擇家數</t>
    <phoneticPr fontId="2" type="noConversion"/>
  </si>
  <si>
    <t>原始風險得分</t>
    <phoneticPr fontId="2" type="noConversion"/>
  </si>
  <si>
    <t>風險減緩程度</t>
    <phoneticPr fontId="2" type="noConversion"/>
  </si>
  <si>
    <t>風險調整值</t>
    <phoneticPr fontId="2" type="noConversion"/>
  </si>
  <si>
    <t>最高風險值</t>
    <phoneticPr fontId="2" type="noConversion"/>
  </si>
  <si>
    <t>風險指數</t>
    <phoneticPr fontId="2" type="noConversion"/>
  </si>
  <si>
    <t>總家數</t>
    <phoneticPr fontId="2" type="noConversion"/>
  </si>
  <si>
    <t>關注百分比</t>
    <phoneticPr fontId="2" type="noConversion"/>
  </si>
  <si>
    <t>產業別</t>
    <phoneticPr fontId="2" type="noConversion"/>
  </si>
  <si>
    <t>依賴類別</t>
    <phoneticPr fontId="2" type="noConversion"/>
  </si>
  <si>
    <t>關注度</t>
    <phoneticPr fontId="2" type="noConversion"/>
  </si>
  <si>
    <t>風險度</t>
    <phoneticPr fontId="2" type="noConversion"/>
  </si>
  <si>
    <t>家數</t>
    <phoneticPr fontId="2" type="noConversion"/>
  </si>
  <si>
    <t>減緩風險程度</t>
    <phoneticPr fontId="5" type="noConversion"/>
  </si>
  <si>
    <t>目標</t>
    <phoneticPr fontId="5" type="noConversion"/>
  </si>
  <si>
    <t>減緩風險值</t>
    <phoneticPr fontId="2" type="noConversion"/>
  </si>
  <si>
    <t>關注家數</t>
    <phoneticPr fontId="2" type="noConversion"/>
  </si>
  <si>
    <t>總關注數</t>
    <phoneticPr fontId="2" type="noConversion"/>
  </si>
  <si>
    <t>預設風險</t>
    <phoneticPr fontId="2" type="noConversion"/>
  </si>
  <si>
    <t>管理減緩</t>
    <phoneticPr fontId="2" type="noConversion"/>
  </si>
  <si>
    <t>目標減緩</t>
    <phoneticPr fontId="2" type="noConversion"/>
  </si>
  <si>
    <t>風險調整結果</t>
    <phoneticPr fontId="2" type="noConversion"/>
  </si>
  <si>
    <t>風險程度</t>
    <phoneticPr fontId="2" type="noConversion"/>
  </si>
  <si>
    <t>填寫人</t>
    <phoneticPr fontId="2" type="noConversion"/>
  </si>
  <si>
    <t>NA</t>
  </si>
  <si>
    <t>統計不完整數量</t>
    <phoneticPr fontId="2" type="noConversion"/>
  </si>
  <si>
    <t>廠區名稱</t>
    <phoneticPr fontId="2" type="noConversion"/>
  </si>
  <si>
    <t>部門別</t>
    <phoneticPr fontId="2" type="noConversion"/>
  </si>
  <si>
    <t>回應數</t>
    <phoneticPr fontId="2" type="noConversion"/>
  </si>
  <si>
    <t>裁撤據點</t>
  </si>
  <si>
    <t>影響營運穩定</t>
  </si>
  <si>
    <t>淡水資源使用</t>
  </si>
  <si>
    <t>有制訂目標且每年達成目標</t>
  </si>
  <si>
    <t>有制訂目標但尚未達成目標</t>
  </si>
  <si>
    <t>北部</t>
  </si>
  <si>
    <t>產品系統架構處</t>
  </si>
  <si>
    <t>陳偉亨</t>
  </si>
  <si>
    <t>工務處</t>
  </si>
  <si>
    <t>李建新</t>
  </si>
  <si>
    <t>行政管理處</t>
  </si>
  <si>
    <t>李慈娟</t>
  </si>
  <si>
    <t>shirley</t>
  </si>
  <si>
    <t>永續暨品牌發展處(TEST)</t>
  </si>
  <si>
    <t>Jessica(TEST)</t>
  </si>
  <si>
    <t>test W</t>
  </si>
  <si>
    <t>總經理室</t>
  </si>
  <si>
    <t>劉麗惠</t>
  </si>
  <si>
    <t>徐培源</t>
  </si>
  <si>
    <t>永續暨品牌發展處</t>
  </si>
  <si>
    <t>佟佑妤</t>
  </si>
  <si>
    <t>sharon</t>
  </si>
  <si>
    <t>黃文歆</t>
  </si>
  <si>
    <t>直營業務處</t>
  </si>
  <si>
    <t>蔡嘉鴻</t>
  </si>
  <si>
    <t>(空白)</t>
  </si>
  <si>
    <t>北部</t>
    <phoneticPr fontId="2" type="noConversion"/>
  </si>
  <si>
    <t>正在建立相關減緩方案或管理措施</t>
    <phoneticPr fontId="2" type="noConversion"/>
  </si>
  <si>
    <t>尚未建立相關減緩方案或管理措施</t>
    <phoneticPr fontId="2" type="noConversion"/>
  </si>
  <si>
    <t>淡水資源使用</t>
    <phoneticPr fontId="2" type="noConversion"/>
  </si>
  <si>
    <t>變更土地使用類型，例如：森林轉為農地</t>
  </si>
  <si>
    <t>A. Extreme Heatwaves</t>
  </si>
  <si>
    <t>B. Declining air quality</t>
  </si>
  <si>
    <t>C. Deterioration of water quality</t>
  </si>
  <si>
    <t>D. Water scarcity</t>
  </si>
  <si>
    <t>E. Extreme rainfall</t>
  </si>
  <si>
    <t>F. Uneven distribution of rainfall</t>
  </si>
  <si>
    <t>G. Occurrence of droughts</t>
  </si>
  <si>
    <t>H. Occurrence of floods</t>
  </si>
  <si>
    <t>I. Eutrophication</t>
  </si>
  <si>
    <t>J. Seawater intrusion (including tsunamis)</t>
  </si>
  <si>
    <t>K. Decrease in soil productivity</t>
  </si>
  <si>
    <t>L. Landslides or mountain collapses</t>
  </si>
  <si>
    <t>M. Stronger wind disasters (dust storms, typhoons, etc.)</t>
  </si>
  <si>
    <t>N. Large-scale occurrence of noise and vibrations (including earthquakes)</t>
  </si>
  <si>
    <t>O. Large-scale outbreak of infectious diseases</t>
  </si>
  <si>
    <t>P. Fossil fuel shortages</t>
  </si>
  <si>
    <t>Q. Insufficient supply of biological materials (plant resources)</t>
  </si>
  <si>
    <t>R. Insufficient supply of biological materials (animal resources)</t>
  </si>
  <si>
    <t>S. Shortage of non-biological materials (metals)</t>
  </si>
  <si>
    <t>T. Shortage of non-biological materials (non-metals)</t>
  </si>
  <si>
    <t>U. Destruction of habitats or reduction in the number of organisms</t>
  </si>
  <si>
    <t>V. Reduced crop yields due to lack of pollination in plants</t>
  </si>
  <si>
    <t>other</t>
  </si>
  <si>
    <t>Change in terrestrial ecosystems (e.g. excavation, deforestation...)</t>
  </si>
  <si>
    <t>Change in freshwater ecosystems (e.g. modification of rivers, lakes, wetlands...)</t>
  </si>
  <si>
    <t>Change in marine ecosystems (e.g. coastal landscape, seawater temperature...)</t>
  </si>
  <si>
    <t>Use of freshwater resources (e.g. rivers, lakes, groundwater...)</t>
  </si>
  <si>
    <t>Use of mineral resources (including metals and non-metals)</t>
  </si>
  <si>
    <t>Use of fossil fuels and electricity</t>
  </si>
  <si>
    <t>Use of biological resources (including animals and plants)</t>
  </si>
  <si>
    <t>Use of genetic materials related to biology (e.g. seeds, cells, gene sequences...)</t>
  </si>
  <si>
    <t>Emission of greenhouse gases</t>
  </si>
  <si>
    <t>Emission of air pollutants</t>
  </si>
  <si>
    <t>Emission of wastewater or effluents</t>
  </si>
  <si>
    <t>hazardous and residential solid waste</t>
  </si>
  <si>
    <t>Emission to soil (pollutants in soil)</t>
  </si>
  <si>
    <t>Introduction of alien species (including intentional and unintentional)</t>
  </si>
  <si>
    <t>Operational disturbance to nearby wildlife and plants (e.g. residence, migration, reproduction...)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</si>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</sst>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9" fontId="1" fillId="0" borderId="0" xfId="0" applyNumberFormat="1" applyFont="1">
      <alignment vertical="center"/>
    </xf>
    <xf numFmtId="10" fontId="1" fillId="0" borderId="0" xfId="1" applyNumberFormat="1" applyFont="1">
      <alignment vertical="center"/>
    </xf>
    <xf numFmtId="9" fontId="1" fillId="0" borderId="0" xfId="1" applyFont="1">
      <alignment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4" borderId="0" xfId="0" applyFont="1" applyFill="1">
      <alignment vertical="center"/>
    </xf>
    <xf numFmtId="0" fontId="4" fillId="4" borderId="2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4" fillId="5" borderId="2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6" fillId="0" borderId="0" xfId="0" applyFont="1" applyAlignment="1"/>
    <xf numFmtId="9" fontId="1" fillId="0" borderId="0" xfId="0" applyNumberFormat="1" applyFont="1" applyAlignment="1"/>
    <xf numFmtId="0" fontId="1" fillId="0" borderId="0" xfId="0" applyFont="1" applyAlignment="1"/>
    <xf numFmtId="176" fontId="1" fillId="0" borderId="0" xfId="1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3" xfId="0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9" fontId="1" fillId="0" borderId="1" xfId="0" applyNumberFormat="1" applyFont="1" applyBorder="1">
      <alignment vertical="center"/>
    </xf>
    <xf numFmtId="9" fontId="1" fillId="0" borderId="1" xfId="1" applyFont="1" applyBorder="1">
      <alignment vertical="center"/>
    </xf>
    <xf numFmtId="176" fontId="1" fillId="0" borderId="1" xfId="1" applyNumberFormat="1" applyFont="1" applyBorder="1">
      <alignment vertical="center"/>
    </xf>
    <xf numFmtId="0" fontId="0" fillId="0" borderId="1" xfId="0" applyBorder="1" applyAlignment="1"/>
  </cellXfs>
  <cellStyles count="2">
    <cellStyle name="一般" xfId="0" builtinId="0"/>
    <cellStyle name="百分比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en-US" altLang="zh-TW" cap="none" baseline="0">
                <a:latin typeface="微軟正黑體" panose="020B0604030504040204" pitchFamily="34" charset="-120"/>
                <a:ea typeface="微軟正黑體" panose="020B0604030504040204" pitchFamily="34" charset="-120"/>
              </a:rPr>
              <a:t>DEPENDENCY (Self-owned Operation)</a:t>
            </a:r>
            <a:endParaRPr lang="zh-TW" altLang="en-US" cap="none" baseline="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c:rich>
      </c:tx>
      <c:layout>
        <c:manualLayout>
          <c:xMode val="edge"/>
          <c:yMode val="edge"/>
          <c:x val="0.20329178240740739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綜合比較!$B$12</c:f>
              <c:strCache>
                <c:ptCount val="1"/>
                <c:pt idx="0">
                  <c:v>A. Extreme Heatwaves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465351542741654E-2"/>
                  <c:y val="-0.12733784321528058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綜合比較!$C$12</c:f>
              <c:numCache>
                <c:formatCode>0%</c:formatCode>
                <c:ptCount val="1"/>
                <c:pt idx="0">
                  <c:v>0.91666666666666663</c:v>
                </c:pt>
              </c:numCache>
            </c:numRef>
          </c:xVal>
          <c:yVal>
            <c:numRef>
              <c:f>綜合比較!$D$12</c:f>
              <c:numCache>
                <c:formatCode>0%</c:formatCode>
                <c:ptCount val="1"/>
                <c:pt idx="0">
                  <c:v>0.30123966942148767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E-446E-B2DC-F76EDEAEC2CE}"/>
            </c:ext>
          </c:extLst>
        </c:ser>
        <c:ser>
          <c:idx val="1"/>
          <c:order val="1"/>
          <c:tx>
            <c:strRef>
              <c:f>綜合比較!$B$13</c:f>
              <c:strCache>
                <c:ptCount val="1"/>
                <c:pt idx="0">
                  <c:v>B. Declining air quality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2982633619962905"/>
                  <c:y val="6.366892160764021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綜合比較!$C$13</c:f>
              <c:numCache>
                <c:formatCode>0%</c:formatCode>
                <c:ptCount val="1"/>
                <c:pt idx="0">
                  <c:v>0.25</c:v>
                </c:pt>
              </c:numCache>
            </c:numRef>
          </c:xVal>
          <c:yVal>
            <c:numRef>
              <c:f>綜合比較!$D$13</c:f>
              <c:numCache>
                <c:formatCode>0%</c:formatCode>
                <c:ptCount val="1"/>
                <c:pt idx="0">
                  <c:v>0.38888888888888895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E-446E-B2DC-F76EDEAEC2CE}"/>
            </c:ext>
          </c:extLst>
        </c:ser>
        <c:ser>
          <c:idx val="2"/>
          <c:order val="2"/>
          <c:tx>
            <c:strRef>
              <c:f>綜合比較!$B$23</c:f>
              <c:strCache>
                <c:ptCount val="1"/>
                <c:pt idx="0">
                  <c:v>L. Landslides or mountain collapses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1.5174506828528073E-2"/>
                  <c:y val="-7.693328027589868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綜合比較!$C$23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綜合比較!$D$23</c:f>
              <c:numCache>
                <c:formatCode>0%</c:formatCode>
                <c:ptCount val="1"/>
                <c:pt idx="0">
                  <c:v>0.36562499999999998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E-446E-B2DC-F76EDEAEC2CE}"/>
            </c:ext>
          </c:extLst>
        </c:ser>
        <c:ser>
          <c:idx val="3"/>
          <c:order val="3"/>
          <c:tx>
            <c:strRef>
              <c:f>綜合比較!$B$24</c:f>
              <c:strCache>
                <c:ptCount val="1"/>
                <c:pt idx="0">
                  <c:v>M. Stronger wind disasters (dust storms, typhoons, etc.)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5756196256954988E-2"/>
                  <c:y val="9.550338241146040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綜合比較!$C$24</c:f>
              <c:numCache>
                <c:formatCode>0%</c:formatCode>
                <c:ptCount val="1"/>
                <c:pt idx="0">
                  <c:v>0.75</c:v>
                </c:pt>
              </c:numCache>
            </c:numRef>
          </c:xVal>
          <c:yVal>
            <c:numRef>
              <c:f>綜合比較!$D$24</c:f>
              <c:numCache>
                <c:formatCode>0%</c:formatCode>
                <c:ptCount val="1"/>
                <c:pt idx="0">
                  <c:v>0.2697530864197531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7E-446E-B2DC-F76EDEAEC2CE}"/>
            </c:ext>
          </c:extLst>
        </c:ser>
        <c:ser>
          <c:idx val="4"/>
          <c:order val="4"/>
          <c:tx>
            <c:strRef>
              <c:f>綜合比較!$B$25</c:f>
              <c:strCache>
                <c:ptCount val="1"/>
                <c:pt idx="0">
                  <c:v>N. Large-scale occurrence of noise and vibrations (including earthquakes)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721126285617999E-2"/>
                  <c:y val="-0.12203209974797721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綜合比較!$C$25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xVal>
          <c:yVal>
            <c:numRef>
              <c:f>綜合比較!$D$25</c:f>
              <c:numCache>
                <c:formatCode>0%</c:formatCode>
                <c:ptCount val="1"/>
                <c:pt idx="0">
                  <c:v>0.328125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7E-446E-B2DC-F76EDEAEC2CE}"/>
            </c:ext>
          </c:extLst>
        </c:ser>
        <c:ser>
          <c:idx val="7"/>
          <c:order val="5"/>
          <c:tx>
            <c:strRef>
              <c:f>綜合比較!$B$26</c:f>
              <c:strCache>
                <c:ptCount val="1"/>
                <c:pt idx="0">
                  <c:v>O. Large-scale outbreak of infectious diseases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1970999831394374"/>
                  <c:y val="-4.77516912057303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綜合比較!$C$26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xVal>
          <c:yVal>
            <c:numRef>
              <c:f>綜合比較!$D$26</c:f>
              <c:numCache>
                <c:formatCode>0%</c:formatCode>
                <c:ptCount val="1"/>
                <c:pt idx="0">
                  <c:v>0.13750000000000001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7E-446E-B2DC-F76EDEAEC2CE}"/>
            </c:ext>
          </c:extLst>
        </c:ser>
        <c:ser>
          <c:idx val="8"/>
          <c:order val="6"/>
          <c:tx>
            <c:strRef>
              <c:f>綜合比較!$B$27</c:f>
              <c:strCache>
                <c:ptCount val="1"/>
                <c:pt idx="0">
                  <c:v>P. Fossil fuel shortages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2645422357106725"/>
                  <c:y val="-3.183446080382015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E-446E-B2DC-F76EDEAEC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綜合比較!$C$27</c:f>
              <c:numCache>
                <c:formatCode>0%</c:formatCode>
                <c:ptCount val="1"/>
                <c:pt idx="0">
                  <c:v>0.25</c:v>
                </c:pt>
              </c:numCache>
            </c:numRef>
          </c:xVal>
          <c:yVal>
            <c:numRef>
              <c:f>綜合比較!$D$27</c:f>
              <c:numCache>
                <c:formatCode>0%</c:formatCode>
                <c:ptCount val="1"/>
                <c:pt idx="0">
                  <c:v>0.40000000000000008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7E-446E-B2DC-F76EDEAEC2CE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714781247"/>
        <c:axId val="714759647"/>
      </c:scatterChart>
      <c:valAx>
        <c:axId val="71478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CONCERN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0.34113576712001908"/>
              <c:y val="0.90547013888888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14759647"/>
        <c:crosses val="autoZero"/>
        <c:crossBetween val="midCat"/>
        <c:majorUnit val="0.1"/>
      </c:valAx>
      <c:valAx>
        <c:axId val="71475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Risk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147812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cap="all" spc="120" normalizeH="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en-US" altLang="zh-TW" baseline="0"/>
              <a:t>impact</a:t>
            </a:r>
            <a:r>
              <a:rPr lang="en-US" altLang="zh-TW" sz="1260" b="1" i="0" u="none" strike="noStrike" kern="1200" cap="none" spc="120" normalizeH="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(Self-owned operation)</a:t>
            </a:r>
            <a:endParaRPr lang="zh-TW" altLang="en-US" sz="1260"/>
          </a:p>
        </c:rich>
      </c:tx>
      <c:layout>
        <c:manualLayout>
          <c:xMode val="edge"/>
          <c:yMode val="edge"/>
          <c:x val="0.20433912037037036"/>
          <c:y val="2.0578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cap="all" spc="120" normalizeH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778433130637308"/>
          <c:y val="0.12487638888888888"/>
          <c:w val="0.51953252314814813"/>
          <c:h val="0.73275115740740748"/>
        </c:manualLayout>
      </c:layout>
      <c:scatterChart>
        <c:scatterStyle val="lineMarker"/>
        <c:varyColors val="0"/>
        <c:ser>
          <c:idx val="1"/>
          <c:order val="0"/>
          <c:tx>
            <c:strRef>
              <c:f>綜合比較!$B$40</c:f>
              <c:strCache>
                <c:ptCount val="1"/>
                <c:pt idx="0">
                  <c:v>Use of freshwater resources (e.g. rivers, lakes, groundwater...)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2.6103983837911335E-2"/>
                  <c:y val="-4.721435316336167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綜合比較!$C$40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xVal>
          <c:yVal>
            <c:numRef>
              <c:f>綜合比較!$D$40</c:f>
              <c:numCache>
                <c:formatCode>0.0%</c:formatCode>
                <c:ptCount val="1"/>
                <c:pt idx="0">
                  <c:v>0.44999999999999996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1-4C48-9B10-E8D7A5EFC241}"/>
            </c:ext>
          </c:extLst>
        </c:ser>
        <c:ser>
          <c:idx val="2"/>
          <c:order val="1"/>
          <c:tx>
            <c:strRef>
              <c:f>綜合比較!$B$41</c:f>
              <c:strCache>
                <c:ptCount val="1"/>
                <c:pt idx="0">
                  <c:v>Use of mineral resources (including metals and non-metals)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6242478832478197"/>
                  <c:y val="-6.610009442870633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綜合比較!$C$41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綜合比較!$D$41</c:f>
              <c:numCache>
                <c:formatCode>0.0%</c:formatCode>
                <c:ptCount val="1"/>
                <c:pt idx="0">
                  <c:v>0.4375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1-4C48-9B10-E8D7A5EFC241}"/>
            </c:ext>
          </c:extLst>
        </c:ser>
        <c:ser>
          <c:idx val="3"/>
          <c:order val="2"/>
          <c:tx>
            <c:strRef>
              <c:f>綜合比較!$B$42</c:f>
              <c:strCache>
                <c:ptCount val="1"/>
                <c:pt idx="0">
                  <c:v>Use of fossil fuels and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7.2511066216420523E-3"/>
                  <c:y val="-6.9877242681775253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綜合比較!$C$42</c:f>
              <c:numCache>
                <c:formatCode>0%</c:formatCode>
                <c:ptCount val="1"/>
                <c:pt idx="0">
                  <c:v>0.58333333333333337</c:v>
                </c:pt>
              </c:numCache>
            </c:numRef>
          </c:xVal>
          <c:yVal>
            <c:numRef>
              <c:f>綜合比較!$D$42</c:f>
              <c:numCache>
                <c:formatCode>0.0%</c:formatCode>
                <c:ptCount val="1"/>
                <c:pt idx="0">
                  <c:v>3.5714285714285698E-2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1-4C48-9B10-E8D7A5EFC241}"/>
            </c:ext>
          </c:extLst>
        </c:ser>
        <c:ser>
          <c:idx val="4"/>
          <c:order val="3"/>
          <c:tx>
            <c:strRef>
              <c:f>綜合比較!$B$45</c:f>
              <c:strCache>
                <c:ptCount val="1"/>
                <c:pt idx="0">
                  <c:v>Emission of greenhouse gases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12"/>
            <c:spPr>
              <a:noFill/>
              <a:ln w="9525" cmpd="sng">
                <a:solidFill>
                  <a:srgbClr val="00206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4855748136588032"/>
                  <c:y val="-0.11535911217963156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綜合比較!$C$45</c:f>
              <c:numCache>
                <c:formatCode>0%</c:formatCode>
                <c:ptCount val="1"/>
                <c:pt idx="0">
                  <c:v>1</c:v>
                </c:pt>
              </c:numCache>
            </c:numRef>
          </c:xVal>
          <c:yVal>
            <c:numRef>
              <c:f>綜合比較!$D$45</c:f>
              <c:numCache>
                <c:formatCode>0.0%</c:formatCode>
                <c:ptCount val="1"/>
                <c:pt idx="0">
                  <c:v>0.25000000000000006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1-4C48-9B10-E8D7A5EFC241}"/>
            </c:ext>
          </c:extLst>
        </c:ser>
        <c:ser>
          <c:idx val="5"/>
          <c:order val="4"/>
          <c:tx>
            <c:strRef>
              <c:f>綜合比較!$B$46</c:f>
              <c:strCache>
                <c:ptCount val="1"/>
                <c:pt idx="0">
                  <c:v>Emission of air pollutants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綜合比較!$C$46</c:f>
              <c:numCache>
                <c:formatCode>0%</c:formatCode>
                <c:ptCount val="1"/>
                <c:pt idx="0">
                  <c:v>0.5</c:v>
                </c:pt>
              </c:numCache>
            </c:numRef>
          </c:xVal>
          <c:yVal>
            <c:numRef>
              <c:f>綜合比較!$D$46</c:f>
              <c:numCache>
                <c:formatCode>0.0%</c:formatCode>
                <c:ptCount val="1"/>
                <c:pt idx="0">
                  <c:v>0.16666666666666657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81-4C48-9B10-E8D7A5EFC241}"/>
            </c:ext>
          </c:extLst>
        </c:ser>
        <c:ser>
          <c:idx val="0"/>
          <c:order val="5"/>
          <c:tx>
            <c:strRef>
              <c:f>綜合比較!$B$51</c:f>
              <c:strCache>
                <c:ptCount val="1"/>
                <c:pt idx="0">
                  <c:v>Operational disturbance to nearby wildlife and plants (e.g. residence, migration, reproduction...)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5.8008852973136418E-2"/>
                  <c:y val="-1.6997167138810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綜合比較!$C$51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綜合比較!$D$51</c:f>
              <c:numCache>
                <c:formatCode>0.0%</c:formatCode>
                <c:ptCount val="1"/>
                <c:pt idx="0">
                  <c:v>0.5625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81-4C48-9B10-E8D7A5EFC241}"/>
            </c:ext>
          </c:extLst>
        </c:ser>
        <c:ser>
          <c:idx val="6"/>
          <c:order val="6"/>
          <c:tx>
            <c:strRef>
              <c:f>綜合比較!$B$49</c:f>
              <c:strCache>
                <c:ptCount val="1"/>
                <c:pt idx="0">
                  <c:v>Emission to soil (pollutants in soil)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5372346037881152"/>
                  <c:y val="-9.06515580736543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1-4C48-9B10-E8D7A5EFC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綜合比較!$C$49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xVal>
          <c:yVal>
            <c:numRef>
              <c:f>綜合比較!$D$49</c:f>
              <c:numCache>
                <c:formatCode>0.0%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81-4C48-9B10-E8D7A5EFC241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714762527"/>
        <c:axId val="714764927"/>
      </c:scatterChart>
      <c:valAx>
        <c:axId val="714762527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CONCERN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0.38335208333333332"/>
              <c:y val="0.92522847222222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  <a:alpha val="92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14764927"/>
        <c:crosses val="autoZero"/>
        <c:crossBetween val="midCat"/>
      </c:valAx>
      <c:valAx>
        <c:axId val="71476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en-US" altLang="zh-TW"/>
                  <a:t>Risk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14762527"/>
        <c:crosses val="autoZero"/>
        <c:crossBetween val="midCat"/>
      </c:valAx>
      <c:spPr>
        <a:noFill/>
        <a:ln>
          <a:solidFill>
            <a:schemeClr val="tx1">
              <a:lumMod val="15000"/>
              <a:lumOff val="85000"/>
              <a:alpha val="92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5997384259259251"/>
          <c:y val="0.10505836514334473"/>
          <c:w val="0.34002615740740744"/>
          <c:h val="0.7413691418884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19</xdr:col>
      <xdr:colOff>105600</xdr:colOff>
      <xdr:row>22</xdr:row>
      <xdr:rowOff>159480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47C4669-6B7B-4E0B-A0BB-4104B7C2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19</xdr:col>
      <xdr:colOff>105600</xdr:colOff>
      <xdr:row>45</xdr:row>
      <xdr:rowOff>159480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C2450CD4-A9D5-4294-9A8F-7B7E991D2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089.496639467594" createdVersion="8" refreshedVersion="8" minRefreshableVersion="3" recordCount="48" xr:uid="{571613E4-5CB0-4D2D-B8D8-5C7FFD0D4EB1}">
  <cacheSource type="worksheet">
    <worksheetSource ref="A3:A51" sheet="原始資料表"/>
  </cacheSource>
  <cacheFields count="1">
    <cacheField name="廠區名稱" numFmtId="0">
      <sharedItems containsBlank="1" count="9">
        <s v="北部"/>
        <m/>
        <s v="大陸廠區－盛夏廠" u="1"/>
        <s v="大陸廠區－金橋廠" u="1"/>
        <s v="大陸廠區－張江廠" u="1"/>
        <s v="大陸廠區－昆山廠" u="1"/>
        <s v="臺灣廠區－草屯廠" u="1"/>
        <s v="大陸廠區－惠州廠" u="1"/>
        <s v="臺灣廠區－南崗廠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294ADC-15E0-4219-BA07-4BBF826255EE}" name="樞紐分析表5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B2:B5" firstHeaderRow="1" firstDataRow="1" firstDataCol="1"/>
  <pivotFields count="1">
    <pivotField axis="axisRow" showAll="0">
      <items count="10">
        <item m="1" x="5"/>
        <item m="1" x="3"/>
        <item m="1" x="4"/>
        <item m="1" x="2"/>
        <item m="1" x="7"/>
        <item m="1" x="8"/>
        <item m="1" x="6"/>
        <item x="0"/>
        <item x="1"/>
        <item t="default"/>
      </items>
    </pivotField>
  </pivotFields>
  <rowFields count="1">
    <field x="0"/>
  </rowFields>
  <rowItems count="3"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6059-F68B-4025-9D7C-5FF0F552B38D}">
  <dimension ref="B1:E53"/>
  <sheetViews>
    <sheetView tabSelected="1" topLeftCell="B1" workbookViewId="0">
      <selection activeCell="F1" sqref="F1"/>
    </sheetView>
  </sheetViews>
  <sheetFormatPr defaultColWidth="8.90625" defaultRowHeight="15.5" x14ac:dyDescent="0.4"/>
  <cols>
    <col min="1" max="1" width="8.90625" style="1"/>
    <col min="2" max="2" width="67.453125" style="1" bestFit="1" customWidth="1"/>
    <col min="3" max="4" width="8.90625" style="1"/>
    <col min="5" max="5" width="16" style="1" bestFit="1" customWidth="1"/>
    <col min="6" max="16384" width="8.90625" style="1"/>
  </cols>
  <sheetData>
    <row r="1" spans="2:5" x14ac:dyDescent="0.4">
      <c r="B1" s="10" t="s">
        <v>70</v>
      </c>
      <c r="C1" s="10"/>
    </row>
    <row r="2" spans="2:5" x14ac:dyDescent="0.4">
      <c r="B2" s="10" t="s">
        <v>117</v>
      </c>
      <c r="C2" s="10">
        <f>樞紐分析!C3</f>
        <v>12</v>
      </c>
    </row>
    <row r="3" spans="2:5" x14ac:dyDescent="0.4">
      <c r="B3" s="10"/>
      <c r="C3" s="10">
        <f>樞紐分析!C4</f>
        <v>0</v>
      </c>
    </row>
    <row r="4" spans="2:5" x14ac:dyDescent="0.4">
      <c r="B4" s="10"/>
      <c r="C4" s="10">
        <f>樞紐分析!C5</f>
        <v>0</v>
      </c>
    </row>
    <row r="5" spans="2:5" x14ac:dyDescent="0.4">
      <c r="B5" s="10"/>
      <c r="C5" s="10">
        <f>樞紐分析!C6</f>
        <v>0</v>
      </c>
    </row>
    <row r="6" spans="2:5" x14ac:dyDescent="0.4">
      <c r="B6" s="10"/>
      <c r="C6" s="10">
        <f>樞紐分析!C7</f>
        <v>0</v>
      </c>
    </row>
    <row r="7" spans="2:5" x14ac:dyDescent="0.4">
      <c r="B7" s="10"/>
      <c r="C7" s="10">
        <f>樞紐分析!C8</f>
        <v>0</v>
      </c>
    </row>
    <row r="8" spans="2:5" x14ac:dyDescent="0.4">
      <c r="B8" s="10"/>
      <c r="C8" s="10">
        <f>樞紐分析!C9</f>
        <v>0</v>
      </c>
    </row>
    <row r="11" spans="2:5" x14ac:dyDescent="0.4">
      <c r="B11" s="10" t="s">
        <v>71</v>
      </c>
      <c r="C11" s="10" t="s">
        <v>72</v>
      </c>
      <c r="D11" s="10" t="s">
        <v>73</v>
      </c>
    </row>
    <row r="12" spans="2:5" x14ac:dyDescent="0.4">
      <c r="B12" s="10" t="s">
        <v>122</v>
      </c>
      <c r="C12" s="28">
        <f>IF(依賴類別的分析!E23=0,"",依賴類別的分析!E23)</f>
        <v>0.91666666666666663</v>
      </c>
      <c r="D12" s="29" cm="1">
        <f t="array" ref="D12:D34">TRANSPOSE(依賴類別的分析!C20:Y20)</f>
        <v>0.30123966942148767</v>
      </c>
      <c r="E12" s="4"/>
    </row>
    <row r="13" spans="2:5" x14ac:dyDescent="0.4">
      <c r="B13" s="10" t="s">
        <v>123</v>
      </c>
      <c r="C13" s="28">
        <f>IF(依賴類別的分析!E24=0,"",依賴類別的分析!E24)</f>
        <v>0.25</v>
      </c>
      <c r="D13" s="29">
        <v>0.38888888888888895</v>
      </c>
    </row>
    <row r="14" spans="2:5" x14ac:dyDescent="0.4">
      <c r="B14" s="10" t="s">
        <v>124</v>
      </c>
      <c r="C14" s="28" t="str">
        <f>IF(依賴類別的分析!E25=0,"",依賴類別的分析!E25)</f>
        <v/>
      </c>
      <c r="D14" s="29" t="str">
        <v/>
      </c>
    </row>
    <row r="15" spans="2:5" x14ac:dyDescent="0.4">
      <c r="B15" s="10" t="s">
        <v>125</v>
      </c>
      <c r="C15" s="28">
        <f>IF(依賴類別的分析!E26=0,"",依賴類別的分析!E26)</f>
        <v>0.16666666666666666</v>
      </c>
      <c r="D15" s="29">
        <v>0.15</v>
      </c>
    </row>
    <row r="16" spans="2:5" x14ac:dyDescent="0.4">
      <c r="B16" s="10" t="s">
        <v>126</v>
      </c>
      <c r="C16" s="28">
        <f>IF(依賴類別的分析!E27=0,"",依賴類別的分析!E27)</f>
        <v>0.83333333333333337</v>
      </c>
      <c r="D16" s="29">
        <v>0.28749999999999998</v>
      </c>
    </row>
    <row r="17" spans="2:4" x14ac:dyDescent="0.4">
      <c r="B17" s="10" t="s">
        <v>127</v>
      </c>
      <c r="C17" s="28">
        <f>IF(依賴類別的分析!E28=0,"",依賴類別的分析!E28)</f>
        <v>8.3333333333333329E-2</v>
      </c>
      <c r="D17" s="29">
        <v>0.2</v>
      </c>
    </row>
    <row r="18" spans="2:4" x14ac:dyDescent="0.4">
      <c r="B18" s="10" t="s">
        <v>128</v>
      </c>
      <c r="C18" s="28">
        <f>IF(依賴類別的分析!E29=0,"",依賴類別的分析!E29)</f>
        <v>0.16666666666666666</v>
      </c>
      <c r="D18" s="29">
        <v>0.15</v>
      </c>
    </row>
    <row r="19" spans="2:4" x14ac:dyDescent="0.4">
      <c r="B19" s="10" t="s">
        <v>129</v>
      </c>
      <c r="C19" s="28">
        <f>IF(依賴類別的分析!E30=0,"",依賴類別的分析!E30)</f>
        <v>8.3333333333333329E-2</v>
      </c>
      <c r="D19" s="29">
        <v>0.3</v>
      </c>
    </row>
    <row r="20" spans="2:4" x14ac:dyDescent="0.4">
      <c r="B20" s="10" t="s">
        <v>130</v>
      </c>
      <c r="C20" s="28" t="str">
        <f>IF(依賴類別的分析!E31=0,"",依賴類別的分析!E31)</f>
        <v/>
      </c>
      <c r="D20" s="29" t="str">
        <v/>
      </c>
    </row>
    <row r="21" spans="2:4" x14ac:dyDescent="0.4">
      <c r="B21" s="10" t="s">
        <v>131</v>
      </c>
      <c r="C21" s="28" t="str">
        <f>IF(依賴類別的分析!E32=0,"",依賴類別的分析!E32)</f>
        <v/>
      </c>
      <c r="D21" s="29" t="str">
        <v/>
      </c>
    </row>
    <row r="22" spans="2:4" x14ac:dyDescent="0.4">
      <c r="B22" s="10" t="s">
        <v>132</v>
      </c>
      <c r="C22" s="28">
        <f>IF(依賴類別的分析!E33=0,"",依賴類別的分析!E33)</f>
        <v>8.3333333333333329E-2</v>
      </c>
      <c r="D22" s="29">
        <v>0.4</v>
      </c>
    </row>
    <row r="23" spans="2:4" x14ac:dyDescent="0.4">
      <c r="B23" s="10" t="s">
        <v>133</v>
      </c>
      <c r="C23" s="28">
        <f>IF(依賴類別的分析!E34=0,"",依賴類別的分析!E34)</f>
        <v>0.33333333333333331</v>
      </c>
      <c r="D23" s="29">
        <v>0.36562499999999998</v>
      </c>
    </row>
    <row r="24" spans="2:4" x14ac:dyDescent="0.4">
      <c r="B24" s="10" t="s">
        <v>134</v>
      </c>
      <c r="C24" s="28">
        <f>IF(依賴類別的分析!E35=0,"",依賴類別的分析!E35)</f>
        <v>0.75</v>
      </c>
      <c r="D24" s="29">
        <v>0.2697530864197531</v>
      </c>
    </row>
    <row r="25" spans="2:4" x14ac:dyDescent="0.4">
      <c r="B25" s="10" t="s">
        <v>135</v>
      </c>
      <c r="C25" s="28">
        <f>IF(依賴類別的分析!E36=0,"",依賴類別的分析!E36)</f>
        <v>0.66666666666666663</v>
      </c>
      <c r="D25" s="29">
        <v>0.328125</v>
      </c>
    </row>
    <row r="26" spans="2:4" x14ac:dyDescent="0.4">
      <c r="B26" s="10" t="s">
        <v>136</v>
      </c>
      <c r="C26" s="28">
        <f>IF(依賴類別的分析!E37=0,"",依賴類別的分析!E37)</f>
        <v>0.66666666666666663</v>
      </c>
      <c r="D26" s="29">
        <v>0.13750000000000001</v>
      </c>
    </row>
    <row r="27" spans="2:4" x14ac:dyDescent="0.4">
      <c r="B27" s="10" t="s">
        <v>137</v>
      </c>
      <c r="C27" s="28">
        <f>IF(依賴類別的分析!E38=0,"",依賴類別的分析!E38)</f>
        <v>0.25</v>
      </c>
      <c r="D27" s="29">
        <v>0.40000000000000008</v>
      </c>
    </row>
    <row r="28" spans="2:4" x14ac:dyDescent="0.4">
      <c r="B28" s="10" t="s">
        <v>138</v>
      </c>
      <c r="C28" s="28" t="str">
        <f>IF(依賴類別的分析!E39=0,"",依賴類別的分析!E39)</f>
        <v/>
      </c>
      <c r="D28" s="29" t="str">
        <v/>
      </c>
    </row>
    <row r="29" spans="2:4" x14ac:dyDescent="0.4">
      <c r="B29" s="10" t="s">
        <v>139</v>
      </c>
      <c r="C29" s="28" t="str">
        <f>IF(依賴類別的分析!E40=0,"",依賴類別的分析!E40)</f>
        <v/>
      </c>
      <c r="D29" s="29" t="str">
        <v/>
      </c>
    </row>
    <row r="30" spans="2:4" x14ac:dyDescent="0.4">
      <c r="B30" s="10" t="s">
        <v>140</v>
      </c>
      <c r="C30" s="28">
        <f>IF(依賴類別的分析!E41=0,"",依賴類別的分析!E41)</f>
        <v>0.16666666666666666</v>
      </c>
      <c r="D30" s="29">
        <v>0.52500000000000002</v>
      </c>
    </row>
    <row r="31" spans="2:4" x14ac:dyDescent="0.4">
      <c r="B31" s="10" t="s">
        <v>141</v>
      </c>
      <c r="C31" s="28">
        <f>IF(依賴類別的分析!E42=0,"",依賴類別的分析!E42)</f>
        <v>0.16666666666666666</v>
      </c>
      <c r="D31" s="29">
        <v>0.52500000000000002</v>
      </c>
    </row>
    <row r="32" spans="2:4" x14ac:dyDescent="0.4">
      <c r="B32" s="10" t="s">
        <v>142</v>
      </c>
      <c r="C32" s="28">
        <f>IF(依賴類別的分析!E43=0,"",依賴類別的分析!E43)</f>
        <v>0.16666666666666666</v>
      </c>
      <c r="D32" s="29">
        <v>0.45</v>
      </c>
    </row>
    <row r="33" spans="2:4" x14ac:dyDescent="0.4">
      <c r="B33" s="10" t="s">
        <v>143</v>
      </c>
      <c r="C33" s="28" t="str">
        <f>IF(依賴類別的分析!E44=0,"",依賴類別的分析!E44)</f>
        <v/>
      </c>
      <c r="D33" s="29" t="str">
        <v/>
      </c>
    </row>
    <row r="34" spans="2:4" x14ac:dyDescent="0.4">
      <c r="B34" s="10" t="s">
        <v>144</v>
      </c>
      <c r="C34" s="28" t="str">
        <f>IF(依賴類別的分析!E45=0,"",依賴類別的分析!E45)</f>
        <v/>
      </c>
      <c r="D34" s="29" t="str">
        <v/>
      </c>
    </row>
    <row r="36" spans="2:4" x14ac:dyDescent="0.4">
      <c r="B36" s="10"/>
      <c r="C36" s="10" t="s">
        <v>72</v>
      </c>
      <c r="D36" s="10" t="s">
        <v>84</v>
      </c>
    </row>
    <row r="37" spans="2:4" x14ac:dyDescent="0.4">
      <c r="B37" s="10" t="s">
        <v>145</v>
      </c>
      <c r="C37" s="29" t="str">
        <f>IF(衝擊類別的分析!E18=0,"",衝擊類別的分析!E18)</f>
        <v/>
      </c>
      <c r="D37" s="30" t="str">
        <f>衝擊類別的分析!I18</f>
        <v/>
      </c>
    </row>
    <row r="38" spans="2:4" x14ac:dyDescent="0.4">
      <c r="B38" s="10" t="s">
        <v>146</v>
      </c>
      <c r="C38" s="29" t="str">
        <f>IF(衝擊類別的分析!E19=0,"",衝擊類別的分析!E19)</f>
        <v/>
      </c>
      <c r="D38" s="30" t="str">
        <f>衝擊類別的分析!I19</f>
        <v/>
      </c>
    </row>
    <row r="39" spans="2:4" x14ac:dyDescent="0.4">
      <c r="B39" s="10" t="s">
        <v>147</v>
      </c>
      <c r="C39" s="29" t="str">
        <f>IF(衝擊類別的分析!E20=0,"",衝擊類別的分析!E20)</f>
        <v/>
      </c>
      <c r="D39" s="30" t="str">
        <f>衝擊類別的分析!I20</f>
        <v/>
      </c>
    </row>
    <row r="40" spans="2:4" x14ac:dyDescent="0.4">
      <c r="B40" s="10" t="s">
        <v>148</v>
      </c>
      <c r="C40" s="29">
        <f>IF(衝擊類別的分析!E21=0,"",衝擊類別的分析!E21)</f>
        <v>0.41666666666666669</v>
      </c>
      <c r="D40" s="30">
        <f>衝擊類別的分析!I21</f>
        <v>0.44999999999999996</v>
      </c>
    </row>
    <row r="41" spans="2:4" x14ac:dyDescent="0.4">
      <c r="B41" s="10" t="s">
        <v>149</v>
      </c>
      <c r="C41" s="29">
        <f>IF(衝擊類別的分析!E22=0,"",衝擊類別的分析!E22)</f>
        <v>0.33333333333333331</v>
      </c>
      <c r="D41" s="30">
        <f>衝擊類別的分析!I22</f>
        <v>0.4375</v>
      </c>
    </row>
    <row r="42" spans="2:4" x14ac:dyDescent="0.4">
      <c r="B42" s="10" t="s">
        <v>150</v>
      </c>
      <c r="C42" s="29">
        <f>IF(衝擊類別的分析!E23=0,"",衝擊類別的分析!E23)</f>
        <v>0.58333333333333337</v>
      </c>
      <c r="D42" s="30">
        <f>衝擊類別的分析!I23</f>
        <v>3.5714285714285698E-2</v>
      </c>
    </row>
    <row r="43" spans="2:4" x14ac:dyDescent="0.4">
      <c r="B43" s="10" t="s">
        <v>151</v>
      </c>
      <c r="C43" s="29">
        <f>IF(衝擊類別的分析!E24=0,"",衝擊類別的分析!E24)</f>
        <v>8.3333333333333329E-2</v>
      </c>
      <c r="D43" s="30">
        <f>衝擊類別的分析!I24</f>
        <v>1</v>
      </c>
    </row>
    <row r="44" spans="2:4" x14ac:dyDescent="0.4">
      <c r="B44" s="10" t="s">
        <v>152</v>
      </c>
      <c r="C44" s="29" t="str">
        <f>IF(衝擊類別的分析!E25=0,"",衝擊類別的分析!E25)</f>
        <v/>
      </c>
      <c r="D44" s="30" t="str">
        <f>衝擊類別的分析!I25</f>
        <v/>
      </c>
    </row>
    <row r="45" spans="2:4" x14ac:dyDescent="0.4">
      <c r="B45" s="10" t="s">
        <v>153</v>
      </c>
      <c r="C45" s="29">
        <f>IF(衝擊類別的分析!E26=0,"",衝擊類別的分析!E26)</f>
        <v>1</v>
      </c>
      <c r="D45" s="30">
        <f>衝擊類別的分析!I26</f>
        <v>0.25000000000000006</v>
      </c>
    </row>
    <row r="46" spans="2:4" x14ac:dyDescent="0.4">
      <c r="B46" s="10" t="s">
        <v>154</v>
      </c>
      <c r="C46" s="29">
        <f>IF(衝擊類別的分析!E27=0,"",衝擊類別的分析!E27)</f>
        <v>0.5</v>
      </c>
      <c r="D46" s="30">
        <f>衝擊類別的分析!I27</f>
        <v>0.16666666666666657</v>
      </c>
    </row>
    <row r="47" spans="2:4" x14ac:dyDescent="0.4">
      <c r="B47" s="10" t="s">
        <v>155</v>
      </c>
      <c r="C47" s="29" t="str">
        <f>IF(衝擊類別的分析!E28=0,"",衝擊類別的分析!E28)</f>
        <v/>
      </c>
      <c r="D47" s="30" t="str">
        <f>衝擊類別的分析!I28</f>
        <v/>
      </c>
    </row>
    <row r="48" spans="2:4" x14ac:dyDescent="0.4">
      <c r="B48" s="10" t="s">
        <v>156</v>
      </c>
      <c r="C48" s="29">
        <f>IF(衝擊類別的分析!E29=0,"",衝擊類別的分析!E29)</f>
        <v>8.3333333333333329E-2</v>
      </c>
      <c r="D48" s="30">
        <f>衝擊類別的分析!I29</f>
        <v>0</v>
      </c>
    </row>
    <row r="49" spans="2:4" x14ac:dyDescent="0.4">
      <c r="B49" s="10" t="s">
        <v>157</v>
      </c>
      <c r="C49" s="29">
        <f>IF(衝擊類別的分析!E30=0,"",衝擊類別的分析!E30)</f>
        <v>0.83333333333333337</v>
      </c>
      <c r="D49" s="30">
        <f>衝擊類別的分析!I30</f>
        <v>0.2</v>
      </c>
    </row>
    <row r="50" spans="2:4" x14ac:dyDescent="0.4">
      <c r="B50" s="10" t="s">
        <v>158</v>
      </c>
      <c r="C50" s="29" t="str">
        <f>IF(衝擊類別的分析!E31=0,"",衝擊類別的分析!E31)</f>
        <v/>
      </c>
      <c r="D50" s="30" t="str">
        <f>衝擊類別的分析!I31</f>
        <v/>
      </c>
    </row>
    <row r="51" spans="2:4" x14ac:dyDescent="0.4">
      <c r="B51" s="10" t="s">
        <v>159</v>
      </c>
      <c r="C51" s="29">
        <f>IF(衝擊類別的分析!E32=0,"",衝擊類別的分析!E32)</f>
        <v>0.33333333333333331</v>
      </c>
      <c r="D51" s="30">
        <f>衝擊類別的分析!I32</f>
        <v>0.5625</v>
      </c>
    </row>
    <row r="52" spans="2:4" x14ac:dyDescent="0.4">
      <c r="B52" s="10" t="s">
        <v>160</v>
      </c>
      <c r="C52" s="29" t="str">
        <f>IF(衝擊類別的分析!E33=0,"",衝擊類別的分析!E33)</f>
        <v/>
      </c>
      <c r="D52" s="30" t="str">
        <f>衝擊類別的分析!I33</f>
        <v/>
      </c>
    </row>
    <row r="53" spans="2:4" x14ac:dyDescent="0.4">
      <c r="B53" s="10"/>
      <c r="C53" s="29" t="str">
        <f>IF(衝擊類別的分析!E34=0,"",衝擊類別的分析!E34)</f>
        <v/>
      </c>
      <c r="D53" s="30" t="str">
        <f>衝擊類別的分析!I34</f>
        <v/>
      </c>
    </row>
  </sheetData>
  <phoneticPr fontId="2" type="noConversion"/>
  <conditionalFormatting sqref="C36:C53">
    <cfRule type="cellIs" dxfId="2" priority="1" operator="greaterThan">
      <formula>0.1</formula>
    </cfRule>
  </conditionalFormatting>
  <conditionalFormatting sqref="D12:D34">
    <cfRule type="cellIs" dxfId="1" priority="2" operator="greaterThan">
      <formula>0.6</formula>
    </cfRule>
  </conditionalFormatting>
  <conditionalFormatting sqref="D37:D53">
    <cfRule type="cellIs" dxfId="0" priority="3" operator="greaterThan">
      <formula>0.6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2AFC-E3D9-45F9-9B17-DD3F7BEF025B}">
  <dimension ref="A2:Y45"/>
  <sheetViews>
    <sheetView workbookViewId="0"/>
  </sheetViews>
  <sheetFormatPr defaultColWidth="8.90625" defaultRowHeight="15.5" x14ac:dyDescent="0.4"/>
  <cols>
    <col min="1" max="1" width="6.1796875" style="1" bestFit="1" customWidth="1"/>
    <col min="2" max="2" width="51.90625" style="1" bestFit="1" customWidth="1"/>
    <col min="3" max="3" width="16.81640625" style="1" bestFit="1" customWidth="1"/>
    <col min="4" max="4" width="17.453125" style="1" bestFit="1" customWidth="1"/>
    <col min="5" max="5" width="15.08984375" style="1" bestFit="1" customWidth="1"/>
    <col min="6" max="6" width="15.36328125" style="1" bestFit="1" customWidth="1"/>
    <col min="7" max="8" width="14.90625" style="1" bestFit="1" customWidth="1"/>
    <col min="9" max="10" width="15.36328125" style="1" bestFit="1" customWidth="1"/>
    <col min="11" max="11" width="16.6328125" style="1" bestFit="1" customWidth="1"/>
    <col min="12" max="12" width="29.81640625" style="1" bestFit="1" customWidth="1"/>
    <col min="13" max="13" width="19.90625" style="1" bestFit="1" customWidth="1"/>
    <col min="14" max="14" width="24.453125" style="1" bestFit="1" customWidth="1"/>
    <col min="15" max="15" width="40.1796875" style="1" bestFit="1" customWidth="1"/>
    <col min="16" max="16" width="40.08984375" style="1" bestFit="1" customWidth="1"/>
    <col min="17" max="17" width="30.08984375" style="1" bestFit="1" customWidth="1"/>
    <col min="18" max="18" width="24.81640625" style="1" bestFit="1" customWidth="1"/>
    <col min="19" max="19" width="39.90625" style="1" bestFit="1" customWidth="1"/>
    <col min="20" max="20" width="39.453125" style="1" bestFit="1" customWidth="1"/>
    <col min="21" max="21" width="39.1796875" style="1" bestFit="1" customWidth="1"/>
    <col min="22" max="22" width="41.6328125" style="1" bestFit="1" customWidth="1"/>
    <col min="23" max="23" width="39.81640625" style="1" bestFit="1" customWidth="1"/>
    <col min="24" max="24" width="41.90625" style="1" bestFit="1" customWidth="1"/>
    <col min="25" max="25" width="15" style="1" bestFit="1" customWidth="1"/>
    <col min="26" max="16384" width="8.90625" style="1"/>
  </cols>
  <sheetData>
    <row r="2" spans="1:25" x14ac:dyDescent="0.4"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1" t="s">
        <v>27</v>
      </c>
      <c r="T2" s="1" t="s">
        <v>28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9</v>
      </c>
    </row>
    <row r="3" spans="1:25" x14ac:dyDescent="0.4">
      <c r="B3" s="1" t="s">
        <v>62</v>
      </c>
      <c r="C3" s="1">
        <f>COUNTIF(原始資料表!E$4:E$171,依賴類別的分析!C2)</f>
        <v>11</v>
      </c>
      <c r="D3" s="1">
        <f>COUNTIF(原始資料表!F$4:F$171,依賴類別的分析!D2)</f>
        <v>3</v>
      </c>
      <c r="E3" s="1">
        <f>COUNTIF(原始資料表!G$4:G$171,依賴類別的分析!E2)</f>
        <v>0</v>
      </c>
      <c r="F3" s="1">
        <f>COUNTIF(原始資料表!H$4:H$171,依賴類別的分析!F2)</f>
        <v>2</v>
      </c>
      <c r="G3" s="1">
        <f>COUNTIF(原始資料表!I$4:I$171,依賴類別的分析!G2)</f>
        <v>10</v>
      </c>
      <c r="H3" s="1">
        <f>COUNTIF(原始資料表!J$4:J$171,依賴類別的分析!H2)</f>
        <v>1</v>
      </c>
      <c r="I3" s="1">
        <f>COUNTIF(原始資料表!K$4:K$171,依賴類別的分析!I2)</f>
        <v>2</v>
      </c>
      <c r="J3" s="1">
        <f>COUNTIF(原始資料表!L$4:L$171,依賴類別的分析!J2)</f>
        <v>1</v>
      </c>
      <c r="K3" s="1">
        <f>COUNTIF(原始資料表!M$4:M$171,依賴類別的分析!K2)</f>
        <v>0</v>
      </c>
      <c r="L3" s="1">
        <f>COUNTIF(原始資料表!N$4:N$171,依賴類別的分析!L2)</f>
        <v>0</v>
      </c>
      <c r="M3" s="1">
        <f>COUNTIF(原始資料表!O$4:O$171,依賴類別的分析!M2)</f>
        <v>1</v>
      </c>
      <c r="N3" s="1">
        <f>COUNTIF(原始資料表!P$4:P$171,依賴類別的分析!N2)</f>
        <v>4</v>
      </c>
      <c r="O3" s="1">
        <f>COUNTIF(原始資料表!Q$4:Q$171,依賴類別的分析!O2)</f>
        <v>9</v>
      </c>
      <c r="P3" s="1">
        <f>COUNTIF(原始資料表!R$4:R$171,依賴類別的分析!P2)</f>
        <v>8</v>
      </c>
      <c r="Q3" s="1">
        <f>COUNTIF(原始資料表!S$4:S$171,依賴類別的分析!Q2)</f>
        <v>8</v>
      </c>
      <c r="R3" s="1">
        <f>COUNTIF(原始資料表!T$4:T$171,依賴類別的分析!R2)</f>
        <v>3</v>
      </c>
      <c r="S3" s="1">
        <f>COUNTIF(原始資料表!U$4:U$171,依賴類別的分析!S2)</f>
        <v>0</v>
      </c>
      <c r="T3" s="1">
        <f>COUNTIF(原始資料表!V$4:V$171,依賴類別的分析!T2)</f>
        <v>0</v>
      </c>
      <c r="U3" s="1">
        <f>COUNTIF(原始資料表!W$4:W$171,依賴類別的分析!U2)</f>
        <v>2</v>
      </c>
      <c r="V3" s="1">
        <f>COUNTIF(原始資料表!X$4:X$171,依賴類別的分析!V2)</f>
        <v>2</v>
      </c>
      <c r="W3" s="1">
        <f>COUNTIF(原始資料表!Y$4:Y$171,依賴類別的分析!W2)</f>
        <v>2</v>
      </c>
      <c r="X3" s="1">
        <f>COUNTIF(原始資料表!Z$4:Z$171,依賴類別的分析!X2)</f>
        <v>0</v>
      </c>
      <c r="Y3" s="1">
        <f>COUNTIF(原始資料表!AA$4:AA$171,依賴類別的分析!Y2)</f>
        <v>0</v>
      </c>
    </row>
    <row r="4" spans="1:25" ht="17" x14ac:dyDescent="0.4">
      <c r="A4" s="1">
        <v>5</v>
      </c>
      <c r="B4" t="s">
        <v>91</v>
      </c>
      <c r="C4" s="1">
        <f>COUNTIF(原始資料表!AB$4:AB$171,依賴類別的分析!$B4)</f>
        <v>0</v>
      </c>
      <c r="D4" s="1">
        <f>COUNTIF(原始資料表!AC$4:AC$171,依賴類別的分析!$B4)</f>
        <v>0</v>
      </c>
      <c r="E4" s="1">
        <f>COUNTIF(原始資料表!AD$4:AD$171,依賴類別的分析!$B4)</f>
        <v>0</v>
      </c>
      <c r="F4" s="1">
        <f>COUNTIF(原始資料表!AE$4:AE$171,依賴類別的分析!$B4)</f>
        <v>0</v>
      </c>
      <c r="G4" s="1">
        <f>COUNTIF(原始資料表!AF$4:AF$171,依賴類別的分析!$B4)</f>
        <v>1</v>
      </c>
      <c r="H4" s="1">
        <f>COUNTIF(原始資料表!AG$4:AG$171,依賴類別的分析!$B4)</f>
        <v>0</v>
      </c>
      <c r="I4" s="1">
        <f>COUNTIF(原始資料表!AH$4:AH$171,依賴類別的分析!$B4)</f>
        <v>0</v>
      </c>
      <c r="J4" s="1">
        <f>COUNTIF(原始資料表!AI$4:AI$171,依賴類別的分析!$B4)</f>
        <v>0</v>
      </c>
      <c r="K4" s="1">
        <f>COUNTIF(原始資料表!AJ$4:AJ$171,依賴類別的分析!$B4)</f>
        <v>0</v>
      </c>
      <c r="L4" s="1">
        <f>COUNTIF(原始資料表!AK$4:AK$171,依賴類別的分析!$B4)</f>
        <v>0</v>
      </c>
      <c r="M4" s="1">
        <f>COUNTIF(原始資料表!AL$4:AL$171,依賴類別的分析!$B4)</f>
        <v>0</v>
      </c>
      <c r="N4" s="1">
        <f>COUNTIF(原始資料表!AM$4:AM$171,依賴類別的分析!$B4)</f>
        <v>1</v>
      </c>
      <c r="O4" s="1">
        <f>COUNTIF(原始資料表!AN$4:AN$171,依賴類別的分析!$B4)</f>
        <v>1</v>
      </c>
      <c r="P4" s="1">
        <f>COUNTIF(原始資料表!AO$4:AO$171,依賴類別的分析!$B4)</f>
        <v>1</v>
      </c>
      <c r="Q4" s="1">
        <f>COUNTIF(原始資料表!AP$4:AP$171,依賴類別的分析!$B4)</f>
        <v>0</v>
      </c>
      <c r="R4" s="1">
        <f>COUNTIF(原始資料表!AQ$4:AQ$171,依賴類別的分析!$B4)</f>
        <v>0</v>
      </c>
      <c r="S4" s="1">
        <f>COUNTIF(原始資料表!AR$4:AR$171,依賴類別的分析!$B4)</f>
        <v>0</v>
      </c>
      <c r="T4" s="1">
        <f>COUNTIF(原始資料表!AS$4:AS$171,依賴類別的分析!$B4)</f>
        <v>0</v>
      </c>
      <c r="U4" s="1">
        <f>COUNTIF(原始資料表!AT$4:AT$171,依賴類別的分析!$B4)</f>
        <v>0</v>
      </c>
      <c r="V4" s="1">
        <f>COUNTIF(原始資料表!AU$4:AU$171,依賴類別的分析!$B4)</f>
        <v>0</v>
      </c>
      <c r="W4" s="1">
        <f>COUNTIF(原始資料表!AV$4:AV$171,依賴類別的分析!$B4)</f>
        <v>1</v>
      </c>
      <c r="X4" s="1">
        <f>COUNTIF(原始資料表!AW$4:AW$171,依賴類別的分析!$B4)</f>
        <v>0</v>
      </c>
      <c r="Y4" s="1">
        <f>COUNTIF(原始資料表!AX$4:AX$171,依賴類別的分析!$B4)</f>
        <v>0</v>
      </c>
    </row>
    <row r="5" spans="1:25" ht="17" x14ac:dyDescent="0.4">
      <c r="A5" s="1">
        <v>3</v>
      </c>
      <c r="B5" t="s">
        <v>50</v>
      </c>
      <c r="C5" s="1">
        <f>COUNTIF(原始資料表!AB$4:AB$171,依賴類別的分析!$B5)</f>
        <v>7</v>
      </c>
      <c r="D5" s="1">
        <f>COUNTIF(原始資料表!AC$4:AC$171,依賴類別的分析!$B5)</f>
        <v>2</v>
      </c>
      <c r="E5" s="1">
        <f>COUNTIF(原始資料表!AD$4:AD$171,依賴類別的分析!$B5)</f>
        <v>0</v>
      </c>
      <c r="F5" s="1">
        <f>COUNTIF(原始資料表!AE$4:AE$171,依賴類別的分析!$B5)</f>
        <v>0</v>
      </c>
      <c r="G5" s="1">
        <f>COUNTIF(原始資料表!AF$4:AF$171,依賴類別的分析!$B5)</f>
        <v>2</v>
      </c>
      <c r="H5" s="1">
        <f>COUNTIF(原始資料表!AG$4:AG$171,依賴類別的分析!$B5)</f>
        <v>0</v>
      </c>
      <c r="I5" s="1">
        <f>COUNTIF(原始資料表!AH$4:AH$171,依賴類別的分析!$B5)</f>
        <v>0</v>
      </c>
      <c r="J5" s="1">
        <f>COUNTIF(原始資料表!AI$4:AI$171,依賴類別的分析!$B5)</f>
        <v>1</v>
      </c>
      <c r="K5" s="1">
        <f>COUNTIF(原始資料表!AJ$4:AJ$171,依賴類別的分析!$B5)</f>
        <v>0</v>
      </c>
      <c r="L5" s="1">
        <f>COUNTIF(原始資料表!AK$4:AK$171,依賴類別的分析!$B5)</f>
        <v>0</v>
      </c>
      <c r="M5" s="1">
        <f>COUNTIF(原始資料表!AL$4:AL$171,依賴類別的分析!$B5)</f>
        <v>0</v>
      </c>
      <c r="N5" s="1">
        <f>COUNTIF(原始資料表!AM$4:AM$171,依賴類別的分析!$B5)</f>
        <v>2</v>
      </c>
      <c r="O5" s="1">
        <f>COUNTIF(原始資料表!AN$4:AN$171,依賴類別的分析!$B5)</f>
        <v>2</v>
      </c>
      <c r="P5" s="1">
        <f>COUNTIF(原始資料表!AO$4:AO$171,依賴類別的分析!$B5)</f>
        <v>2</v>
      </c>
      <c r="Q5" s="1">
        <f>COUNTIF(原始資料表!AP$4:AP$171,依賴類別的分析!$B5)</f>
        <v>0</v>
      </c>
      <c r="R5" s="1">
        <f>COUNTIF(原始資料表!AQ$4:AQ$171,依賴類別的分析!$B5)</f>
        <v>3</v>
      </c>
      <c r="S5" s="1">
        <f>COUNTIF(原始資料表!AR$4:AR$171,依賴類別的分析!$B5)</f>
        <v>0</v>
      </c>
      <c r="T5" s="1">
        <f>COUNTIF(原始資料表!AS$4:AS$171,依賴類別的分析!$B5)</f>
        <v>0</v>
      </c>
      <c r="U5" s="1">
        <f>COUNTIF(原始資料表!AT$4:AT$171,依賴類別的分析!$B5)</f>
        <v>2</v>
      </c>
      <c r="V5" s="1">
        <f>COUNTIF(原始資料表!AU$4:AU$171,依賴類別的分析!$B5)</f>
        <v>2</v>
      </c>
      <c r="W5" s="1">
        <f>COUNTIF(原始資料表!AV$4:AV$171,依賴類別的分析!$B5)</f>
        <v>0</v>
      </c>
      <c r="X5" s="1">
        <f>COUNTIF(原始資料表!AW$4:AW$171,依賴類別的分析!$B5)</f>
        <v>0</v>
      </c>
      <c r="Y5" s="1">
        <f>COUNTIF(原始資料表!AX$4:AX$171,依賴類別的分析!$B5)</f>
        <v>0</v>
      </c>
    </row>
    <row r="6" spans="1:25" ht="17" x14ac:dyDescent="0.4">
      <c r="A6" s="1">
        <v>2</v>
      </c>
      <c r="B6" t="s">
        <v>92</v>
      </c>
      <c r="C6" s="1">
        <f>COUNTIF(原始資料表!AB$4:AB$171,依賴類別的分析!$B6)</f>
        <v>2</v>
      </c>
      <c r="D6" s="1">
        <f>COUNTIF(原始資料表!AC$4:AC$171,依賴類別的分析!$B6)</f>
        <v>0</v>
      </c>
      <c r="E6" s="1">
        <f>COUNTIF(原始資料表!AD$4:AD$171,依賴類別的分析!$B6)</f>
        <v>0</v>
      </c>
      <c r="F6" s="1">
        <f>COUNTIF(原始資料表!AE$4:AE$171,依賴類別的分析!$B6)</f>
        <v>1</v>
      </c>
      <c r="G6" s="1">
        <f>COUNTIF(原始資料表!AF$4:AF$171,依賴類別的分析!$B6)</f>
        <v>5</v>
      </c>
      <c r="H6" s="1">
        <f>COUNTIF(原始資料表!AG$4:AG$171,依賴類別的分析!$B6)</f>
        <v>1</v>
      </c>
      <c r="I6" s="1">
        <f>COUNTIF(原始資料表!AH$4:AH$171,依賴類別的分析!$B6)</f>
        <v>1</v>
      </c>
      <c r="J6" s="1">
        <f>COUNTIF(原始資料表!AI$4:AI$171,依賴類別的分析!$B6)</f>
        <v>0</v>
      </c>
      <c r="K6" s="1">
        <f>COUNTIF(原始資料表!AJ$4:AJ$171,依賴類別的分析!$B6)</f>
        <v>0</v>
      </c>
      <c r="L6" s="1">
        <f>COUNTIF(原始資料表!AK$4:AK$171,依賴類別的分析!$B6)</f>
        <v>0</v>
      </c>
      <c r="M6" s="1">
        <f>COUNTIF(原始資料表!AL$4:AL$171,依賴類別的分析!$B6)</f>
        <v>1</v>
      </c>
      <c r="N6" s="1">
        <f>COUNTIF(原始資料表!AM$4:AM$171,依賴類別的分析!$B6)</f>
        <v>1</v>
      </c>
      <c r="O6" s="1">
        <f>COUNTIF(原始資料表!AN$4:AN$171,依賴類別的分析!$B6)</f>
        <v>6</v>
      </c>
      <c r="P6" s="1">
        <f>COUNTIF(原始資料表!AO$4:AO$171,依賴類別的分析!$B6)</f>
        <v>5</v>
      </c>
      <c r="Q6" s="1">
        <f>COUNTIF(原始資料表!AP$4:AP$171,依賴類別的分析!$B6)</f>
        <v>3</v>
      </c>
      <c r="R6" s="1">
        <f>COUNTIF(原始資料表!AQ$4:AQ$171,依賴類別的分析!$B6)</f>
        <v>0</v>
      </c>
      <c r="S6" s="1">
        <f>COUNTIF(原始資料表!AR$4:AR$171,依賴類別的分析!$B6)</f>
        <v>0</v>
      </c>
      <c r="T6" s="1">
        <f>COUNTIF(原始資料表!AS$4:AS$171,依賴類別的分析!$B6)</f>
        <v>0</v>
      </c>
      <c r="U6" s="1">
        <f>COUNTIF(原始資料表!AT$4:AT$171,依賴類別的分析!$B6)</f>
        <v>0</v>
      </c>
      <c r="V6" s="1">
        <f>COUNTIF(原始資料表!AU$4:AU$171,依賴類別的分析!$B6)</f>
        <v>0</v>
      </c>
      <c r="W6" s="1">
        <f>COUNTIF(原始資料表!AV$4:AV$171,依賴類別的分析!$B6)</f>
        <v>0</v>
      </c>
      <c r="X6" s="1">
        <f>COUNTIF(原始資料表!AW$4:AW$171,依賴類別的分析!$B6)</f>
        <v>0</v>
      </c>
      <c r="Y6" s="1">
        <f>COUNTIF(原始資料表!AX$4:AX$171,依賴類別的分析!$B6)</f>
        <v>0</v>
      </c>
    </row>
    <row r="7" spans="1:25" ht="17" x14ac:dyDescent="0.4">
      <c r="A7" s="1">
        <v>1</v>
      </c>
      <c r="B7" t="s">
        <v>54</v>
      </c>
      <c r="C7" s="1">
        <f>COUNTIF(原始資料表!AB$4:AB$171,依賴類別的分析!$B7)</f>
        <v>2</v>
      </c>
      <c r="D7" s="1">
        <f>COUNTIF(原始資料表!AC$4:AC$171,依賴類別的分析!$B7)</f>
        <v>1</v>
      </c>
      <c r="E7" s="1">
        <f>COUNTIF(原始資料表!AD$4:AD$171,依賴類別的分析!$B7)</f>
        <v>0</v>
      </c>
      <c r="F7" s="1">
        <f>COUNTIF(原始資料表!AE$4:AE$171,依賴類別的分析!$B7)</f>
        <v>1</v>
      </c>
      <c r="G7" s="1">
        <f>COUNTIF(原始資料表!AF$4:AF$171,依賴類別的分析!$B7)</f>
        <v>2</v>
      </c>
      <c r="H7" s="1">
        <f>COUNTIF(原始資料表!AG$4:AG$171,依賴類別的分析!$B7)</f>
        <v>0</v>
      </c>
      <c r="I7" s="1">
        <f>COUNTIF(原始資料表!AH$4:AH$171,依賴類別的分析!$B7)</f>
        <v>1</v>
      </c>
      <c r="J7" s="1">
        <f>COUNTIF(原始資料表!AI$4:AI$171,依賴類別的分析!$B7)</f>
        <v>0</v>
      </c>
      <c r="K7" s="1">
        <f>COUNTIF(原始資料表!AJ$4:AJ$171,依賴類別的分析!$B7)</f>
        <v>0</v>
      </c>
      <c r="L7" s="1">
        <f>COUNTIF(原始資料表!AK$4:AK$171,依賴類別的分析!$B7)</f>
        <v>0</v>
      </c>
      <c r="M7" s="1">
        <f>COUNTIF(原始資料表!AL$4:AL$171,依賴類別的分析!$B7)</f>
        <v>0</v>
      </c>
      <c r="N7" s="1">
        <f>COUNTIF(原始資料表!AM$4:AM$171,依賴類別的分析!$B7)</f>
        <v>0</v>
      </c>
      <c r="O7" s="1">
        <f>COUNTIF(原始資料表!AN$4:AN$171,依賴類別的分析!$B7)</f>
        <v>0</v>
      </c>
      <c r="P7" s="1">
        <f>COUNTIF(原始資料表!AO$4:AO$171,依賴類別的分析!$B7)</f>
        <v>0</v>
      </c>
      <c r="Q7" s="1">
        <f>COUNTIF(原始資料表!AP$4:AP$171,依賴類別的分析!$B7)</f>
        <v>5</v>
      </c>
      <c r="R7" s="1">
        <f>COUNTIF(原始資料表!AQ$4:AQ$171,依賴類別的分析!$B7)</f>
        <v>0</v>
      </c>
      <c r="S7" s="1">
        <f>COUNTIF(原始資料表!AR$4:AR$171,依賴類別的分析!$B7)</f>
        <v>0</v>
      </c>
      <c r="T7" s="1">
        <f>COUNTIF(原始資料表!AS$4:AS$171,依賴類別的分析!$B7)</f>
        <v>0</v>
      </c>
      <c r="U7" s="1">
        <f>COUNTIF(原始資料表!AT$4:AT$171,依賴類別的分析!$B7)</f>
        <v>0</v>
      </c>
      <c r="V7" s="1">
        <f>COUNTIF(原始資料表!AU$4:AU$171,依賴類別的分析!$B7)</f>
        <v>0</v>
      </c>
      <c r="W7" s="1">
        <f>COUNTIF(原始資料表!AV$4:AV$171,依賴類別的分析!$B7)</f>
        <v>1</v>
      </c>
      <c r="X7" s="1">
        <f>COUNTIF(原始資料表!AW$4:AW$171,依賴類別的分析!$B7)</f>
        <v>0</v>
      </c>
      <c r="Y7" s="1">
        <f>COUNTIF(原始資料表!AX$4:AX$171,依賴類別的分析!$B7)</f>
        <v>0</v>
      </c>
    </row>
    <row r="8" spans="1:25" x14ac:dyDescent="0.4">
      <c r="B8" s="1" t="s">
        <v>87</v>
      </c>
      <c r="C8" s="1">
        <f t="shared" ref="C8:Y8" si="0">SUM(C4:C7)-C3</f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</row>
    <row r="9" spans="1:25" x14ac:dyDescent="0.4">
      <c r="B9" s="1" t="s">
        <v>63</v>
      </c>
      <c r="C9" s="1">
        <f>C4*$A4+C5*$A5+C6*$A6+C7*$A7</f>
        <v>27</v>
      </c>
      <c r="D9" s="1">
        <f t="shared" ref="D9:Y9" si="1">D4*$A4+D5*$A5+D6*$A6+D7*$A7</f>
        <v>7</v>
      </c>
      <c r="E9" s="1">
        <f t="shared" si="1"/>
        <v>0</v>
      </c>
      <c r="F9" s="1">
        <f t="shared" si="1"/>
        <v>3</v>
      </c>
      <c r="G9" s="1">
        <f t="shared" si="1"/>
        <v>23</v>
      </c>
      <c r="H9" s="1">
        <f t="shared" si="1"/>
        <v>2</v>
      </c>
      <c r="I9" s="1">
        <f t="shared" si="1"/>
        <v>3</v>
      </c>
      <c r="J9" s="1">
        <f t="shared" si="1"/>
        <v>3</v>
      </c>
      <c r="K9" s="1">
        <f t="shared" si="1"/>
        <v>0</v>
      </c>
      <c r="L9" s="1">
        <f t="shared" si="1"/>
        <v>0</v>
      </c>
      <c r="M9" s="1">
        <f t="shared" si="1"/>
        <v>2</v>
      </c>
      <c r="N9" s="1">
        <f t="shared" si="1"/>
        <v>13</v>
      </c>
      <c r="O9" s="1">
        <f t="shared" si="1"/>
        <v>23</v>
      </c>
      <c r="P9" s="1">
        <f t="shared" si="1"/>
        <v>21</v>
      </c>
      <c r="Q9" s="1">
        <f t="shared" si="1"/>
        <v>11</v>
      </c>
      <c r="R9" s="1">
        <f t="shared" si="1"/>
        <v>9</v>
      </c>
      <c r="S9" s="1">
        <f t="shared" si="1"/>
        <v>0</v>
      </c>
      <c r="T9" s="1">
        <f t="shared" si="1"/>
        <v>0</v>
      </c>
      <c r="U9" s="1">
        <f t="shared" si="1"/>
        <v>6</v>
      </c>
      <c r="V9" s="1">
        <f t="shared" si="1"/>
        <v>6</v>
      </c>
      <c r="W9" s="1">
        <f t="shared" si="1"/>
        <v>6</v>
      </c>
      <c r="X9" s="1">
        <f t="shared" si="1"/>
        <v>0</v>
      </c>
      <c r="Y9" s="1">
        <f t="shared" si="1"/>
        <v>0</v>
      </c>
    </row>
    <row r="11" spans="1:25" ht="17" x14ac:dyDescent="0.4">
      <c r="A11" s="4">
        <v>0.5</v>
      </c>
      <c r="B11" t="s">
        <v>52</v>
      </c>
      <c r="C11" s="1">
        <f>COUNTIF(原始資料表!AZ$4:AZ$171,依賴類別的分析!$B11)</f>
        <v>6</v>
      </c>
      <c r="D11" s="1">
        <f>COUNTIF(原始資料表!BA$4:BA$171,依賴類別的分析!$B11)</f>
        <v>0</v>
      </c>
      <c r="E11" s="1">
        <f>COUNTIF(原始資料表!BB$4:BB$171,依賴類別的分析!$B11)</f>
        <v>0</v>
      </c>
      <c r="F11" s="1">
        <f>COUNTIF(原始資料表!BC$4:BC$171,依賴類別的分析!$B11)</f>
        <v>2</v>
      </c>
      <c r="G11" s="1">
        <f>COUNTIF(原始資料表!BD$4:BD$171,依賴類別的分析!$B11)</f>
        <v>6</v>
      </c>
      <c r="H11" s="1">
        <f>COUNTIF(原始資料表!BE$4:BE$171,依賴類別的分析!$B11)</f>
        <v>1</v>
      </c>
      <c r="I11" s="1">
        <f>COUNTIF(原始資料表!BF$4:BF$171,依賴類別的分析!$B11)</f>
        <v>2</v>
      </c>
      <c r="J11" s="1">
        <f>COUNTIF(原始資料表!BG$4:BG$171,依賴類別的分析!$B11)</f>
        <v>1</v>
      </c>
      <c r="K11" s="1">
        <f>COUNTIF(原始資料表!BH$4:BH$171,依賴類別的分析!$B11)</f>
        <v>0</v>
      </c>
      <c r="L11" s="1">
        <f>COUNTIF(原始資料表!BI$4:BI$171,依賴類別的分析!$B11)</f>
        <v>0</v>
      </c>
      <c r="M11" s="1">
        <f>COUNTIF(原始資料表!BJ$4:BJ$171,依賴類別的分析!$B11)</f>
        <v>0</v>
      </c>
      <c r="N11" s="1">
        <f>COUNTIF(原始資料表!BK$4:BK$171,依賴類別的分析!$B11)</f>
        <v>3</v>
      </c>
      <c r="O11" s="1">
        <f>COUNTIF(原始資料表!BL$4:BL$171,依賴類別的分析!$B11)</f>
        <v>8</v>
      </c>
      <c r="P11" s="1">
        <f>COUNTIF(原始資料表!BM$4:BM$171,依賴類別的分析!$B11)</f>
        <v>5</v>
      </c>
      <c r="Q11" s="1">
        <f>COUNTIF(原始資料表!BN$4:BN$171,依賴類別的分析!$B11)</f>
        <v>8</v>
      </c>
      <c r="R11" s="1">
        <f>COUNTIF(原始資料表!BO$4:BO$171,依賴類別的分析!$B11)</f>
        <v>1</v>
      </c>
      <c r="S11" s="1">
        <f>COUNTIF(原始資料表!BP$4:BP$171,依賴類別的分析!$B11)</f>
        <v>0</v>
      </c>
      <c r="T11" s="1">
        <f>COUNTIF(原始資料表!BQ$4:BQ$171,依賴類別的分析!$B11)</f>
        <v>0</v>
      </c>
      <c r="U11" s="1">
        <f>COUNTIF(原始資料表!BR$4:BR$171,依賴類別的分析!$B11)</f>
        <v>0</v>
      </c>
      <c r="V11" s="1">
        <f>COUNTIF(原始資料表!BS$4:BS$171,依賴類別的分析!$B11)</f>
        <v>0</v>
      </c>
      <c r="W11" s="1">
        <f>COUNTIF(原始資料表!BT$4:BT$171,依賴類別的分析!$B11)</f>
        <v>1</v>
      </c>
      <c r="X11" s="1">
        <f>COUNTIF(原始資料表!BU$4:BU$171,依賴類別的分析!$B11)</f>
        <v>0</v>
      </c>
      <c r="Y11" s="1">
        <f>COUNTIF(原始資料表!BV$4:BV$171,依賴類別的分析!$B11)</f>
        <v>0</v>
      </c>
    </row>
    <row r="12" spans="1:25" x14ac:dyDescent="0.4">
      <c r="A12" s="4">
        <v>0.25</v>
      </c>
      <c r="B12" s="1" t="s">
        <v>118</v>
      </c>
      <c r="C12" s="1">
        <f>COUNTIF(原始資料表!AZ$4:AZ$171,依賴類別的分析!$B12)</f>
        <v>5</v>
      </c>
      <c r="D12" s="1">
        <f>COUNTIF(原始資料表!BA$4:BA$171,依賴類別的分析!$B12)</f>
        <v>2</v>
      </c>
      <c r="E12" s="1">
        <f>COUNTIF(原始資料表!BB$4:BB$171,依賴類別的分析!$B12)</f>
        <v>0</v>
      </c>
      <c r="F12" s="1">
        <f>COUNTIF(原始資料表!BC$4:BC$171,依賴類別的分析!$B12)</f>
        <v>0</v>
      </c>
      <c r="G12" s="1">
        <f>COUNTIF(原始資料表!BD$4:BD$171,依賴類別的分析!$B12)</f>
        <v>3</v>
      </c>
      <c r="H12" s="1">
        <f>COUNTIF(原始資料表!BE$4:BE$171,依賴類別的分析!$B12)</f>
        <v>0</v>
      </c>
      <c r="I12" s="1">
        <f>COUNTIF(原始資料表!BF$4:BF$171,依賴類別的分析!$B12)</f>
        <v>0</v>
      </c>
      <c r="J12" s="1">
        <f>COUNTIF(原始資料表!BG$4:BG$171,依賴類別的分析!$B12)</f>
        <v>0</v>
      </c>
      <c r="K12" s="1">
        <f>COUNTIF(原始資料表!BH$4:BH$171,依賴類別的分析!$B12)</f>
        <v>0</v>
      </c>
      <c r="L12" s="1">
        <f>COUNTIF(原始資料表!BI$4:BI$171,依賴類別的分析!$B12)</f>
        <v>0</v>
      </c>
      <c r="M12" s="1">
        <f>COUNTIF(原始資料表!BJ$4:BJ$171,依賴類別的分析!$B12)</f>
        <v>0</v>
      </c>
      <c r="N12" s="1">
        <f>COUNTIF(原始資料表!BK$4:BK$171,依賴類別的分析!$B12)</f>
        <v>1</v>
      </c>
      <c r="O12" s="1">
        <f>COUNTIF(原始資料表!BL$4:BL$171,依賴類別的分析!$B12)</f>
        <v>1</v>
      </c>
      <c r="P12" s="1">
        <f>COUNTIF(原始資料表!BM$4:BM$171,依賴類別的分析!$B12)</f>
        <v>2</v>
      </c>
      <c r="Q12" s="1">
        <f>COUNTIF(原始資料表!BN$4:BN$171,依賴類別的分析!$B12)</f>
        <v>0</v>
      </c>
      <c r="R12" s="1">
        <f>COUNTIF(原始資料表!BO$4:BO$171,依賴類別的分析!$B12)</f>
        <v>2</v>
      </c>
      <c r="S12" s="1">
        <f>COUNTIF(原始資料表!BP$4:BP$171,依賴類別的分析!$B12)</f>
        <v>0</v>
      </c>
      <c r="T12" s="1">
        <f>COUNTIF(原始資料表!BQ$4:BQ$171,依賴類別的分析!$B12)</f>
        <v>0</v>
      </c>
      <c r="U12" s="1">
        <f>COUNTIF(原始資料表!BR$4:BR$171,依賴類別的分析!$B12)</f>
        <v>1</v>
      </c>
      <c r="V12" s="1">
        <f>COUNTIF(原始資料表!BS$4:BS$171,依賴類別的分析!$B12)</f>
        <v>1</v>
      </c>
      <c r="W12" s="1">
        <f>COUNTIF(原始資料表!BT$4:BT$171,依賴類別的分析!$B12)</f>
        <v>0</v>
      </c>
      <c r="X12" s="1">
        <f>COUNTIF(原始資料表!BU$4:BU$171,依賴類別的分析!$B12)</f>
        <v>0</v>
      </c>
      <c r="Y12" s="1">
        <f>COUNTIF(原始資料表!BV$4:BV$171,依賴類別的分析!$B12)</f>
        <v>0</v>
      </c>
    </row>
    <row r="13" spans="1:25" x14ac:dyDescent="0.4">
      <c r="A13" s="4">
        <v>0</v>
      </c>
      <c r="B13" s="1" t="s">
        <v>119</v>
      </c>
      <c r="C13" s="1">
        <f>COUNTIF(原始資料表!AZ$4:AZ$171,依賴類別的分析!$B13)</f>
        <v>0</v>
      </c>
      <c r="D13" s="1">
        <f>COUNTIF(原始資料表!BA$4:BA$171,依賴類別的分析!$B13)</f>
        <v>1</v>
      </c>
      <c r="E13" s="1">
        <f>COUNTIF(原始資料表!BB$4:BB$171,依賴類別的分析!$B13)</f>
        <v>0</v>
      </c>
      <c r="F13" s="1">
        <f>COUNTIF(原始資料表!BC$4:BC$171,依賴類別的分析!$B13)</f>
        <v>0</v>
      </c>
      <c r="G13" s="1">
        <f>COUNTIF(原始資料表!BD$4:BD$171,依賴類別的分析!$B13)</f>
        <v>1</v>
      </c>
      <c r="H13" s="1">
        <f>COUNTIF(原始資料表!BE$4:BE$171,依賴類別的分析!$B13)</f>
        <v>0</v>
      </c>
      <c r="I13" s="1">
        <f>COUNTIF(原始資料表!BF$4:BF$171,依賴類別的分析!$B13)</f>
        <v>0</v>
      </c>
      <c r="J13" s="1">
        <f>COUNTIF(原始資料表!BG$4:BG$171,依賴類別的分析!$B13)</f>
        <v>0</v>
      </c>
      <c r="K13" s="1">
        <f>COUNTIF(原始資料表!BH$4:BH$171,依賴類別的分析!$B13)</f>
        <v>0</v>
      </c>
      <c r="L13" s="1">
        <f>COUNTIF(原始資料表!BI$4:BI$171,依賴類別的分析!$B13)</f>
        <v>0</v>
      </c>
      <c r="M13" s="1">
        <f>COUNTIF(原始資料表!BJ$4:BJ$171,依賴類別的分析!$B13)</f>
        <v>1</v>
      </c>
      <c r="N13" s="1">
        <f>COUNTIF(原始資料表!BK$4:BK$171,依賴類別的分析!$B13)</f>
        <v>0</v>
      </c>
      <c r="O13" s="1">
        <f>COUNTIF(原始資料表!BL$4:BL$171,依賴類別的分析!$B13)</f>
        <v>0</v>
      </c>
      <c r="P13" s="1">
        <f>COUNTIF(原始資料表!BM$4:BM$171,依賴類別的分析!$B13)</f>
        <v>1</v>
      </c>
      <c r="Q13" s="1">
        <f>COUNTIF(原始資料表!BN$4:BN$171,依賴類別的分析!$B13)</f>
        <v>0</v>
      </c>
      <c r="R13" s="1">
        <f>COUNTIF(原始資料表!BO$4:BO$171,依賴類別的分析!$B13)</f>
        <v>0</v>
      </c>
      <c r="S13" s="1">
        <f>COUNTIF(原始資料表!BP$4:BP$171,依賴類別的分析!$B13)</f>
        <v>0</v>
      </c>
      <c r="T13" s="1">
        <f>COUNTIF(原始資料表!BQ$4:BQ$171,依賴類別的分析!$B13)</f>
        <v>0</v>
      </c>
      <c r="U13" s="1">
        <f>COUNTIF(原始資料表!BR$4:BR$171,依賴類別的分析!$B13)</f>
        <v>1</v>
      </c>
      <c r="V13" s="1">
        <f>COUNTIF(原始資料表!BS$4:BS$171,依賴類別的分析!$B13)</f>
        <v>1</v>
      </c>
      <c r="W13" s="1">
        <f>COUNTIF(原始資料表!BT$4:BT$171,依賴類別的分析!$B13)</f>
        <v>1</v>
      </c>
      <c r="X13" s="1">
        <f>COUNTIF(原始資料表!BU$4:BU$171,依賴類別的分析!$B13)</f>
        <v>0</v>
      </c>
      <c r="Y13" s="1">
        <f>COUNTIF(原始資料表!BV$4:BV$171,依賴類別的分析!$B13)</f>
        <v>0</v>
      </c>
    </row>
    <row r="14" spans="1:25" x14ac:dyDescent="0.4">
      <c r="B14" s="1" t="s">
        <v>64</v>
      </c>
      <c r="C14" s="5">
        <f t="shared" ref="C14:Y14" si="2">IFERROR((C11*$A11+C12*$A12+C13*$A13)/(C3+C8),0)</f>
        <v>0.38636363636363635</v>
      </c>
      <c r="D14" s="5">
        <f t="shared" si="2"/>
        <v>0.16666666666666666</v>
      </c>
      <c r="E14" s="5">
        <f t="shared" si="2"/>
        <v>0</v>
      </c>
      <c r="F14" s="5">
        <f t="shared" si="2"/>
        <v>0.5</v>
      </c>
      <c r="G14" s="5">
        <f t="shared" si="2"/>
        <v>0.375</v>
      </c>
      <c r="H14" s="5">
        <f t="shared" si="2"/>
        <v>0.5</v>
      </c>
      <c r="I14" s="5">
        <f t="shared" si="2"/>
        <v>0.5</v>
      </c>
      <c r="J14" s="5">
        <f t="shared" si="2"/>
        <v>0.5</v>
      </c>
      <c r="K14" s="5">
        <f t="shared" si="2"/>
        <v>0</v>
      </c>
      <c r="L14" s="5">
        <f t="shared" si="2"/>
        <v>0</v>
      </c>
      <c r="M14" s="5">
        <f t="shared" si="2"/>
        <v>0</v>
      </c>
      <c r="N14" s="5">
        <f t="shared" si="2"/>
        <v>0.4375</v>
      </c>
      <c r="O14" s="5">
        <f t="shared" si="2"/>
        <v>0.47222222222222221</v>
      </c>
      <c r="P14" s="5">
        <f t="shared" si="2"/>
        <v>0.375</v>
      </c>
      <c r="Q14" s="5">
        <f t="shared" si="2"/>
        <v>0.5</v>
      </c>
      <c r="R14" s="5">
        <f t="shared" si="2"/>
        <v>0.33333333333333331</v>
      </c>
      <c r="S14" s="5">
        <f t="shared" si="2"/>
        <v>0</v>
      </c>
      <c r="T14" s="5">
        <f t="shared" si="2"/>
        <v>0</v>
      </c>
      <c r="U14" s="5">
        <f t="shared" si="2"/>
        <v>0.125</v>
      </c>
      <c r="V14" s="5">
        <f t="shared" si="2"/>
        <v>0.125</v>
      </c>
      <c r="W14" s="5">
        <f t="shared" si="2"/>
        <v>0.25</v>
      </c>
      <c r="X14" s="5">
        <f t="shared" si="2"/>
        <v>0</v>
      </c>
      <c r="Y14" s="5">
        <f t="shared" si="2"/>
        <v>0</v>
      </c>
    </row>
    <row r="16" spans="1:25" x14ac:dyDescent="0.4">
      <c r="B16" s="1" t="s">
        <v>65</v>
      </c>
      <c r="C16" s="1">
        <f>C9*(1-C14)</f>
        <v>16.56818181818182</v>
      </c>
      <c r="D16" s="1">
        <f t="shared" ref="D16:Y16" si="3">D9*(1-D14)</f>
        <v>5.8333333333333339</v>
      </c>
      <c r="E16" s="1">
        <f t="shared" si="3"/>
        <v>0</v>
      </c>
      <c r="F16" s="1">
        <f t="shared" si="3"/>
        <v>1.5</v>
      </c>
      <c r="G16" s="1">
        <f t="shared" si="3"/>
        <v>14.375</v>
      </c>
      <c r="H16" s="1">
        <f t="shared" si="3"/>
        <v>1</v>
      </c>
      <c r="I16" s="1">
        <f t="shared" si="3"/>
        <v>1.5</v>
      </c>
      <c r="J16" s="1">
        <f t="shared" si="3"/>
        <v>1.5</v>
      </c>
      <c r="K16" s="1">
        <f t="shared" si="3"/>
        <v>0</v>
      </c>
      <c r="L16" s="1">
        <f t="shared" si="3"/>
        <v>0</v>
      </c>
      <c r="M16" s="1">
        <f t="shared" si="3"/>
        <v>2</v>
      </c>
      <c r="N16" s="1">
        <f t="shared" si="3"/>
        <v>7.3125</v>
      </c>
      <c r="O16" s="1">
        <f t="shared" si="3"/>
        <v>12.138888888888889</v>
      </c>
      <c r="P16" s="1">
        <f t="shared" si="3"/>
        <v>13.125</v>
      </c>
      <c r="Q16" s="1">
        <f t="shared" si="3"/>
        <v>5.5</v>
      </c>
      <c r="R16" s="1">
        <f t="shared" si="3"/>
        <v>6.0000000000000009</v>
      </c>
      <c r="S16" s="1">
        <f t="shared" si="3"/>
        <v>0</v>
      </c>
      <c r="T16" s="1">
        <f t="shared" si="3"/>
        <v>0</v>
      </c>
      <c r="U16" s="1">
        <f t="shared" si="3"/>
        <v>5.25</v>
      </c>
      <c r="V16" s="1">
        <f t="shared" si="3"/>
        <v>5.25</v>
      </c>
      <c r="W16" s="1">
        <f t="shared" si="3"/>
        <v>4.5</v>
      </c>
      <c r="X16" s="1">
        <f t="shared" si="3"/>
        <v>0</v>
      </c>
      <c r="Y16" s="1">
        <f t="shared" si="3"/>
        <v>0</v>
      </c>
    </row>
    <row r="18" spans="2:25" x14ac:dyDescent="0.4">
      <c r="B18" s="1" t="s">
        <v>66</v>
      </c>
      <c r="C18" s="1">
        <f t="shared" ref="C18:Y18" si="4">(C3+C8)*5</f>
        <v>55</v>
      </c>
      <c r="D18" s="1">
        <f t="shared" si="4"/>
        <v>15</v>
      </c>
      <c r="E18" s="1">
        <f t="shared" si="4"/>
        <v>0</v>
      </c>
      <c r="F18" s="1">
        <f t="shared" si="4"/>
        <v>10</v>
      </c>
      <c r="G18" s="1">
        <f t="shared" si="4"/>
        <v>50</v>
      </c>
      <c r="H18" s="1">
        <f t="shared" si="4"/>
        <v>5</v>
      </c>
      <c r="I18" s="1">
        <f t="shared" si="4"/>
        <v>10</v>
      </c>
      <c r="J18" s="1">
        <f t="shared" si="4"/>
        <v>5</v>
      </c>
      <c r="K18" s="1">
        <f t="shared" si="4"/>
        <v>0</v>
      </c>
      <c r="L18" s="1">
        <f t="shared" si="4"/>
        <v>0</v>
      </c>
      <c r="M18" s="1">
        <f t="shared" si="4"/>
        <v>5</v>
      </c>
      <c r="N18" s="1">
        <f t="shared" si="4"/>
        <v>20</v>
      </c>
      <c r="O18" s="1">
        <f t="shared" si="4"/>
        <v>45</v>
      </c>
      <c r="P18" s="1">
        <f t="shared" si="4"/>
        <v>40</v>
      </c>
      <c r="Q18" s="1">
        <f t="shared" si="4"/>
        <v>40</v>
      </c>
      <c r="R18" s="1">
        <f t="shared" si="4"/>
        <v>15</v>
      </c>
      <c r="S18" s="1">
        <f t="shared" si="4"/>
        <v>0</v>
      </c>
      <c r="T18" s="1">
        <f t="shared" si="4"/>
        <v>0</v>
      </c>
      <c r="U18" s="1">
        <f t="shared" si="4"/>
        <v>10</v>
      </c>
      <c r="V18" s="1">
        <f t="shared" si="4"/>
        <v>10</v>
      </c>
      <c r="W18" s="1">
        <f t="shared" si="4"/>
        <v>10</v>
      </c>
      <c r="X18" s="1">
        <f t="shared" si="4"/>
        <v>0</v>
      </c>
      <c r="Y18" s="1">
        <f t="shared" si="4"/>
        <v>0</v>
      </c>
    </row>
    <row r="19" spans="2:25" x14ac:dyDescent="0.4">
      <c r="C19" s="1" t="s">
        <v>11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L19" s="1" t="s">
        <v>20</v>
      </c>
      <c r="M19" s="1" t="s">
        <v>21</v>
      </c>
      <c r="N19" s="1" t="s">
        <v>22</v>
      </c>
      <c r="O19" s="1" t="s">
        <v>23</v>
      </c>
      <c r="P19" s="1" t="s">
        <v>24</v>
      </c>
      <c r="Q19" s="1" t="s">
        <v>25</v>
      </c>
      <c r="R19" s="1" t="s">
        <v>26</v>
      </c>
      <c r="S19" s="1" t="s">
        <v>27</v>
      </c>
      <c r="T19" s="1" t="s">
        <v>28</v>
      </c>
      <c r="U19" s="1" t="s">
        <v>29</v>
      </c>
      <c r="V19" s="1" t="s">
        <v>30</v>
      </c>
      <c r="W19" s="1" t="s">
        <v>31</v>
      </c>
      <c r="X19" s="1" t="s">
        <v>32</v>
      </c>
      <c r="Y19" s="1" t="s">
        <v>9</v>
      </c>
    </row>
    <row r="20" spans="2:25" x14ac:dyDescent="0.4">
      <c r="B20" s="1" t="s">
        <v>67</v>
      </c>
      <c r="C20" s="5">
        <f>IFERROR(C16/C18,"")</f>
        <v>0.30123966942148767</v>
      </c>
      <c r="D20" s="5">
        <f t="shared" ref="D20:Y20" si="5">IFERROR(D16/D18,"")</f>
        <v>0.38888888888888895</v>
      </c>
      <c r="E20" s="5" t="str">
        <f t="shared" si="5"/>
        <v/>
      </c>
      <c r="F20" s="5">
        <f t="shared" si="5"/>
        <v>0.15</v>
      </c>
      <c r="G20" s="5">
        <f t="shared" si="5"/>
        <v>0.28749999999999998</v>
      </c>
      <c r="H20" s="5">
        <f t="shared" si="5"/>
        <v>0.2</v>
      </c>
      <c r="I20" s="5">
        <f t="shared" si="5"/>
        <v>0.15</v>
      </c>
      <c r="J20" s="5">
        <f t="shared" si="5"/>
        <v>0.3</v>
      </c>
      <c r="K20" s="5" t="str">
        <f t="shared" si="5"/>
        <v/>
      </c>
      <c r="L20" s="5" t="str">
        <f t="shared" si="5"/>
        <v/>
      </c>
      <c r="M20" s="5">
        <f t="shared" si="5"/>
        <v>0.4</v>
      </c>
      <c r="N20" s="5">
        <f t="shared" si="5"/>
        <v>0.36562499999999998</v>
      </c>
      <c r="O20" s="5">
        <f t="shared" si="5"/>
        <v>0.2697530864197531</v>
      </c>
      <c r="P20" s="5">
        <f t="shared" si="5"/>
        <v>0.328125</v>
      </c>
      <c r="Q20" s="5">
        <f t="shared" si="5"/>
        <v>0.13750000000000001</v>
      </c>
      <c r="R20" s="5">
        <f t="shared" si="5"/>
        <v>0.40000000000000008</v>
      </c>
      <c r="S20" s="5" t="str">
        <f t="shared" si="5"/>
        <v/>
      </c>
      <c r="T20" s="5" t="str">
        <f t="shared" si="5"/>
        <v/>
      </c>
      <c r="U20" s="5">
        <f t="shared" si="5"/>
        <v>0.52500000000000002</v>
      </c>
      <c r="V20" s="5">
        <f t="shared" si="5"/>
        <v>0.52500000000000002</v>
      </c>
      <c r="W20" s="5">
        <f t="shared" si="5"/>
        <v>0.45</v>
      </c>
      <c r="X20" s="5" t="str">
        <f t="shared" si="5"/>
        <v/>
      </c>
      <c r="Y20" s="5" t="str">
        <f t="shared" si="5"/>
        <v/>
      </c>
    </row>
    <row r="22" spans="2:25" x14ac:dyDescent="0.4">
      <c r="C22" s="1" t="s">
        <v>90</v>
      </c>
      <c r="D22" s="1" t="s">
        <v>68</v>
      </c>
      <c r="E22" s="1" t="s">
        <v>69</v>
      </c>
    </row>
    <row r="23" spans="2:25" x14ac:dyDescent="0.4">
      <c r="B23" s="1" t="str" cm="1">
        <f t="array" ref="B23:C45">TRANSPOSE(C2:Y3)</f>
        <v>A.	炎熱的高溫</v>
      </c>
      <c r="C23" s="1">
        <v>11</v>
      </c>
      <c r="D23" s="1">
        <f>樞紐分析!C11</f>
        <v>12</v>
      </c>
      <c r="E23" s="6">
        <f>C23/D$23</f>
        <v>0.91666666666666663</v>
      </c>
    </row>
    <row r="24" spans="2:25" x14ac:dyDescent="0.4">
      <c r="B24" s="1" t="str">
        <v>B.	空氣品質下降</v>
      </c>
      <c r="C24" s="1">
        <v>3</v>
      </c>
      <c r="E24" s="6">
        <f t="shared" ref="E24:E45" si="6">C24/D$23</f>
        <v>0.25</v>
      </c>
    </row>
    <row r="25" spans="2:25" x14ac:dyDescent="0.4">
      <c r="B25" s="1" t="str">
        <v>C.	水質的劣化</v>
      </c>
      <c r="C25" s="1">
        <v>0</v>
      </c>
      <c r="E25" s="6">
        <f t="shared" si="6"/>
        <v>0</v>
      </c>
    </row>
    <row r="26" spans="2:25" x14ac:dyDescent="0.4">
      <c r="B26" s="1" t="str">
        <v>D.	水資源不足</v>
      </c>
      <c r="C26" s="1">
        <v>2</v>
      </c>
      <c r="E26" s="6">
        <f t="shared" si="6"/>
        <v>0.16666666666666666</v>
      </c>
    </row>
    <row r="27" spans="2:25" x14ac:dyDescent="0.4">
      <c r="B27" s="1" t="str">
        <v>E.	極端的降雨</v>
      </c>
      <c r="C27" s="1">
        <v>10</v>
      </c>
      <c r="E27" s="6">
        <f t="shared" si="6"/>
        <v>0.83333333333333337</v>
      </c>
    </row>
    <row r="28" spans="2:25" x14ac:dyDescent="0.4">
      <c r="B28" s="1" t="str">
        <v>F.	降雨的不均</v>
      </c>
      <c r="C28" s="1">
        <v>1</v>
      </c>
      <c r="E28" s="6">
        <f t="shared" si="6"/>
        <v>8.3333333333333329E-2</v>
      </c>
    </row>
    <row r="29" spans="2:25" x14ac:dyDescent="0.4">
      <c r="B29" s="1" t="str">
        <v>G.	旱災的發生</v>
      </c>
      <c r="C29" s="1">
        <v>2</v>
      </c>
      <c r="E29" s="6">
        <f t="shared" si="6"/>
        <v>0.16666666666666666</v>
      </c>
    </row>
    <row r="30" spans="2:25" x14ac:dyDescent="0.4">
      <c r="B30" s="1" t="str">
        <v>H.	洪災的發生</v>
      </c>
      <c r="C30" s="1">
        <v>1</v>
      </c>
      <c r="E30" s="6">
        <f t="shared" si="6"/>
        <v>8.3333333333333329E-2</v>
      </c>
    </row>
    <row r="31" spans="2:25" x14ac:dyDescent="0.4">
      <c r="B31" s="1" t="str">
        <v>I.	優養化的發生</v>
      </c>
      <c r="C31" s="1">
        <v>0</v>
      </c>
      <c r="E31" s="6">
        <f t="shared" si="6"/>
        <v>0</v>
      </c>
    </row>
    <row r="32" spans="2:25" x14ac:dyDescent="0.4">
      <c r="B32" s="1" t="str">
        <v>J. 海水倒灌發生（含海嘯）</v>
      </c>
      <c r="C32" s="1">
        <v>0</v>
      </c>
      <c r="E32" s="6">
        <f t="shared" si="6"/>
        <v>0</v>
      </c>
    </row>
    <row r="33" spans="2:5" x14ac:dyDescent="0.4">
      <c r="B33" s="1" t="str">
        <v>K.	土壤生產力下降</v>
      </c>
      <c r="C33" s="1">
        <v>1</v>
      </c>
      <c r="E33" s="6">
        <f t="shared" si="6"/>
        <v>8.3333333333333329E-2</v>
      </c>
    </row>
    <row r="34" spans="2:5" x14ac:dyDescent="0.4">
      <c r="B34" s="1" t="str">
        <v>L.	土石流或山崩的發生</v>
      </c>
      <c r="C34" s="1">
        <v>4</v>
      </c>
      <c r="E34" s="6">
        <f t="shared" si="6"/>
        <v>0.33333333333333331</v>
      </c>
    </row>
    <row r="35" spans="2:5" x14ac:dyDescent="0.4">
      <c r="B35" s="1" t="str">
        <v>M.	更強烈的風災（沙塵暴、颱風等）</v>
      </c>
      <c r="C35" s="1">
        <v>9</v>
      </c>
      <c r="E35" s="6">
        <f t="shared" si="6"/>
        <v>0.75</v>
      </c>
    </row>
    <row r="36" spans="2:5" x14ac:dyDescent="0.4">
      <c r="B36" s="1" t="str">
        <v>N. 噪音與震動大規模的發生 (含地震)</v>
      </c>
      <c r="C36" s="1">
        <v>8</v>
      </c>
      <c r="E36" s="6">
        <f t="shared" si="6"/>
        <v>0.66666666666666663</v>
      </c>
    </row>
    <row r="37" spans="2:5" x14ac:dyDescent="0.4">
      <c r="B37" s="1" t="str">
        <v>O.	大規模流行性疾病的發生</v>
      </c>
      <c r="C37" s="1">
        <v>8</v>
      </c>
      <c r="E37" s="6">
        <f t="shared" si="6"/>
        <v>0.66666666666666663</v>
      </c>
    </row>
    <row r="38" spans="2:5" x14ac:dyDescent="0.4">
      <c r="B38" s="1" t="str">
        <v>P.	化石燃料的供應短缺</v>
      </c>
      <c r="C38" s="1">
        <v>3</v>
      </c>
      <c r="E38" s="6">
        <f t="shared" si="6"/>
        <v>0.25</v>
      </c>
    </row>
    <row r="39" spans="2:5" x14ac:dyDescent="0.4">
      <c r="B39" s="1" t="str">
        <v>Q.	生物材料（植物資源）的供應不足</v>
      </c>
      <c r="C39" s="1">
        <v>0</v>
      </c>
      <c r="E39" s="6">
        <f t="shared" si="6"/>
        <v>0</v>
      </c>
    </row>
    <row r="40" spans="2:5" x14ac:dyDescent="0.4">
      <c r="B40" s="1" t="str">
        <v>R.	生物材料（動物資源）的供應不足</v>
      </c>
      <c r="C40" s="1">
        <v>0</v>
      </c>
      <c r="E40" s="6">
        <f t="shared" si="6"/>
        <v>0</v>
      </c>
    </row>
    <row r="41" spans="2:5" x14ac:dyDescent="0.4">
      <c r="B41" s="1" t="str">
        <v>S.	非生物性物料（金屬）的供應短缺</v>
      </c>
      <c r="C41" s="1">
        <v>2</v>
      </c>
      <c r="E41" s="6">
        <f t="shared" si="6"/>
        <v>0.16666666666666666</v>
      </c>
    </row>
    <row r="42" spans="2:5" x14ac:dyDescent="0.4">
      <c r="B42" s="1" t="str">
        <v>T.	非生物性物料（非金屬）的供應短缺</v>
      </c>
      <c r="C42" s="1">
        <v>2</v>
      </c>
      <c r="E42" s="6">
        <f t="shared" si="6"/>
        <v>0.16666666666666666</v>
      </c>
    </row>
    <row r="43" spans="2:5" x14ac:dyDescent="0.4">
      <c r="B43" s="1" t="str">
        <v>U.	生物棲地遭受破壞或生物數量減少</v>
      </c>
      <c r="C43" s="1">
        <v>2</v>
      </c>
      <c r="E43" s="6">
        <f t="shared" si="6"/>
        <v>0.16666666666666666</v>
      </c>
    </row>
    <row r="44" spans="2:5" x14ac:dyDescent="0.4">
      <c r="B44" s="1" t="str">
        <v>V.	植物缺乏授粉導致農糧作物產量降低</v>
      </c>
      <c r="C44" s="1">
        <v>0</v>
      </c>
      <c r="E44" s="6">
        <f t="shared" si="6"/>
        <v>0</v>
      </c>
    </row>
    <row r="45" spans="2:5" x14ac:dyDescent="0.4">
      <c r="B45" s="1" t="str">
        <v>其他 (請註明)</v>
      </c>
      <c r="C45" s="1">
        <v>0</v>
      </c>
      <c r="E45" s="6">
        <f t="shared" si="6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EEF8-60FD-420B-A63F-04B176E4FA87}">
  <dimension ref="A1:R34"/>
  <sheetViews>
    <sheetView workbookViewId="0"/>
  </sheetViews>
  <sheetFormatPr defaultColWidth="8.90625" defaultRowHeight="15.5" x14ac:dyDescent="0.4"/>
  <cols>
    <col min="1" max="1" width="13.08984375" style="1" bestFit="1" customWidth="1"/>
    <col min="2" max="2" width="66.54296875" style="1" customWidth="1"/>
    <col min="3" max="3" width="44.6328125" style="1" bestFit="1" customWidth="1"/>
    <col min="4" max="4" width="54.36328125" style="1" bestFit="1" customWidth="1"/>
    <col min="5" max="5" width="66.54296875" style="1" bestFit="1" customWidth="1"/>
    <col min="6" max="6" width="15.36328125" style="1" bestFit="1" customWidth="1"/>
    <col min="7" max="7" width="39.81640625" style="1" bestFit="1" customWidth="1"/>
    <col min="8" max="8" width="64.08984375" style="1" bestFit="1" customWidth="1"/>
    <col min="9" max="9" width="34.90625" style="1" bestFit="1" customWidth="1"/>
    <col min="10" max="10" width="63.6328125" style="1" bestFit="1" customWidth="1"/>
    <col min="11" max="11" width="15.36328125" style="1" bestFit="1" customWidth="1"/>
    <col min="12" max="12" width="31.453125" style="1" bestFit="1" customWidth="1"/>
    <col min="13" max="13" width="53.453125" style="1" bestFit="1" customWidth="1"/>
    <col min="14" max="14" width="39.81640625" style="1" bestFit="1" customWidth="1"/>
    <col min="15" max="15" width="12.90625" style="1" bestFit="1" customWidth="1"/>
    <col min="16" max="16" width="34.90625" style="1" bestFit="1" customWidth="1"/>
    <col min="17" max="17" width="56.36328125" style="1" bestFit="1" customWidth="1"/>
    <col min="18" max="18" width="15" style="1" bestFit="1" customWidth="1"/>
    <col min="19" max="16384" width="8.90625" style="1"/>
  </cols>
  <sheetData>
    <row r="1" spans="1:18" x14ac:dyDescent="0.4">
      <c r="C1" s="1">
        <f>C3-SUM(C4:C6)</f>
        <v>0</v>
      </c>
      <c r="D1" s="1">
        <f t="shared" ref="D1:R1" si="0">D3-SUM(D4:D6)</f>
        <v>0</v>
      </c>
      <c r="E1" s="1">
        <f t="shared" si="0"/>
        <v>0</v>
      </c>
      <c r="F1" s="1">
        <f t="shared" si="0"/>
        <v>0</v>
      </c>
      <c r="G1" s="1">
        <f t="shared" si="0"/>
        <v>0</v>
      </c>
      <c r="H1" s="1">
        <f t="shared" si="0"/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</row>
    <row r="2" spans="1:18" x14ac:dyDescent="0.4">
      <c r="C2" s="1" t="s">
        <v>121</v>
      </c>
      <c r="D2" s="1" t="s">
        <v>35</v>
      </c>
      <c r="E2" s="1" t="s">
        <v>36</v>
      </c>
      <c r="F2" s="1" t="s">
        <v>93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46</v>
      </c>
      <c r="O2" s="1" t="s">
        <v>47</v>
      </c>
      <c r="P2" s="1" t="s">
        <v>48</v>
      </c>
      <c r="Q2" s="1" t="s">
        <v>49</v>
      </c>
      <c r="R2" s="1" t="s">
        <v>9</v>
      </c>
    </row>
    <row r="3" spans="1:18" x14ac:dyDescent="0.3">
      <c r="A3" s="19" t="s">
        <v>75</v>
      </c>
      <c r="B3" s="1" t="s">
        <v>74</v>
      </c>
      <c r="C3" s="1">
        <f>COUNTIF(原始資料表!BW4:BW200,衝擊類別的分析!C2)</f>
        <v>0</v>
      </c>
      <c r="D3" s="1">
        <f>COUNTIF(原始資料表!BX4:BX200,衝擊類別的分析!D2)</f>
        <v>0</v>
      </c>
      <c r="E3" s="1">
        <f>COUNTIF(原始資料表!BY4:BY200,衝擊類別的分析!E2)</f>
        <v>0</v>
      </c>
      <c r="F3" s="1">
        <f>COUNTIF(原始資料表!BZ4:BZ200,衝擊類別的分析!F2)</f>
        <v>5</v>
      </c>
      <c r="G3" s="1">
        <f>COUNTIF(原始資料表!CA4:CA200,衝擊類別的分析!G2)</f>
        <v>4</v>
      </c>
      <c r="H3" s="1">
        <f>COUNTIF(原始資料表!CB4:CB200,衝擊類別的分析!H2)</f>
        <v>7</v>
      </c>
      <c r="I3" s="1">
        <f>COUNTIF(原始資料表!CC4:CC200,衝擊類別的分析!I2)</f>
        <v>1</v>
      </c>
      <c r="J3" s="1">
        <f>COUNTIF(原始資料表!CD4:CD200,衝擊類別的分析!J2)</f>
        <v>0</v>
      </c>
      <c r="K3" s="1">
        <f>COUNTIF(原始資料表!CE4:CE200,衝擊類別的分析!K2)</f>
        <v>12</v>
      </c>
      <c r="L3" s="1">
        <f>COUNTIF(原始資料表!CF4:CF200,衝擊類別的分析!L2)</f>
        <v>6</v>
      </c>
      <c r="M3" s="1">
        <f>COUNTIF(原始資料表!CG4:CG200,衝擊類別的分析!M2)</f>
        <v>0</v>
      </c>
      <c r="N3" s="1">
        <f>COUNTIF(原始資料表!CH4:CH200,衝擊類別的分析!N2)</f>
        <v>1</v>
      </c>
      <c r="O3" s="1">
        <f>COUNTIF(原始資料表!CI4:CI200,衝擊類別的分析!O2)</f>
        <v>10</v>
      </c>
      <c r="P3" s="1">
        <f>COUNTIF(原始資料表!CJ4:CJ200,衝擊類別的分析!P2)</f>
        <v>0</v>
      </c>
      <c r="Q3" s="1">
        <f>COUNTIF(原始資料表!CK4:CK200,衝擊類別的分析!Q2)</f>
        <v>4</v>
      </c>
      <c r="R3" s="1">
        <f>COUNTIF(原始資料表!CL4:CL200,衝擊類別的分析!R2)</f>
        <v>0</v>
      </c>
    </row>
    <row r="4" spans="1:18" ht="17" x14ac:dyDescent="0.35">
      <c r="A4" s="20">
        <v>0.5</v>
      </c>
      <c r="B4" t="s">
        <v>53</v>
      </c>
      <c r="C4" s="1">
        <f>COUNTIF(原始資料表!CM$4:CM$171,衝擊類別的分析!$B4)</f>
        <v>0</v>
      </c>
      <c r="D4" s="1">
        <f>COUNTIF(原始資料表!CN$4:CN$171,衝擊類別的分析!$B4)</f>
        <v>0</v>
      </c>
      <c r="E4" s="1">
        <f>COUNTIF(原始資料表!CO$4:CO$171,衝擊類別的分析!$B4)</f>
        <v>0</v>
      </c>
      <c r="F4" s="1">
        <f>COUNTIF(原始資料表!CP$4:CP$171,衝擊類別的分析!$B4)</f>
        <v>2</v>
      </c>
      <c r="G4" s="1">
        <f>COUNTIF(原始資料表!CQ$4:CQ$171,衝擊類別的分析!$B4)</f>
        <v>2</v>
      </c>
      <c r="H4" s="1">
        <f>COUNTIF(原始資料表!CR$4:CR$171,衝擊類別的分析!$B4)</f>
        <v>6</v>
      </c>
      <c r="I4" s="1">
        <f>COUNTIF(原始資料表!CS$4:CS$171,衝擊類別的分析!$B4)</f>
        <v>0</v>
      </c>
      <c r="J4" s="1">
        <f>COUNTIF(原始資料表!CT$4:CT$171,衝擊類別的分析!$B4)</f>
        <v>0</v>
      </c>
      <c r="K4" s="1">
        <f>COUNTIF(原始資料表!CU$4:CU$171,衝擊類別的分析!$B4)</f>
        <v>8</v>
      </c>
      <c r="L4" s="1">
        <f>COUNTIF(原始資料表!CV$4:CV$171,衝擊類別的分析!$B4)</f>
        <v>4</v>
      </c>
      <c r="M4" s="1">
        <f>COUNTIF(原始資料表!CW$4:CW$171,衝擊類別的分析!$B4)</f>
        <v>0</v>
      </c>
      <c r="N4" s="1">
        <f>COUNTIF(原始資料表!CX$4:CX$171,衝擊類別的分析!$B4)</f>
        <v>1</v>
      </c>
      <c r="O4" s="1">
        <f>COUNTIF(原始資料表!CY$4:CY$171,衝擊類別的分析!$B4)</f>
        <v>5</v>
      </c>
      <c r="P4" s="1">
        <f>COUNTIF(原始資料表!CZ$4:CZ$171,衝擊類別的分析!$B4)</f>
        <v>0</v>
      </c>
      <c r="Q4" s="1">
        <f>COUNTIF(原始資料表!DA$4:DA$171,衝擊類別的分析!$B4)</f>
        <v>0</v>
      </c>
      <c r="R4" s="1">
        <f>COUNTIF(原始資料表!DB$4:DB$171,衝擊類別的分析!$B4)</f>
        <v>0</v>
      </c>
    </row>
    <row r="5" spans="1:18" ht="17" x14ac:dyDescent="0.35">
      <c r="A5" s="20">
        <v>0.25</v>
      </c>
      <c r="B5" t="s">
        <v>55</v>
      </c>
      <c r="C5" s="1">
        <f>COUNTIF(原始資料表!CM$4:CM$171,衝擊類別的分析!$B5)</f>
        <v>0</v>
      </c>
      <c r="D5" s="1">
        <f>COUNTIF(原始資料表!CN$4:CN$171,衝擊類別的分析!$B5)</f>
        <v>0</v>
      </c>
      <c r="E5" s="1">
        <f>COUNTIF(原始資料表!CO$4:CO$171,衝擊類別的分析!$B5)</f>
        <v>0</v>
      </c>
      <c r="F5" s="1">
        <f>COUNTIF(原始資料表!CP$4:CP$171,衝擊類別的分析!$B5)</f>
        <v>2</v>
      </c>
      <c r="G5" s="1">
        <f>COUNTIF(原始資料表!CQ$4:CQ$171,衝擊類別的分析!$B5)</f>
        <v>1</v>
      </c>
      <c r="H5" s="1">
        <f>COUNTIF(原始資料表!CR$4:CR$171,衝擊類別的分析!$B5)</f>
        <v>1</v>
      </c>
      <c r="I5" s="1">
        <f>COUNTIF(原始資料表!CS$4:CS$171,衝擊類別的分析!$B5)</f>
        <v>0</v>
      </c>
      <c r="J5" s="1">
        <f>COUNTIF(原始資料表!CT$4:CT$171,衝擊類別的分析!$B5)</f>
        <v>0</v>
      </c>
      <c r="K5" s="1">
        <f>COUNTIF(原始資料表!CU$4:CU$171,衝擊類別的分析!$B5)</f>
        <v>3</v>
      </c>
      <c r="L5" s="1">
        <f>COUNTIF(原始資料表!CV$4:CV$171,衝擊類別的分析!$B5)</f>
        <v>2</v>
      </c>
      <c r="M5" s="1">
        <f>COUNTIF(原始資料表!CW$4:CW$171,衝擊類別的分析!$B5)</f>
        <v>0</v>
      </c>
      <c r="N5" s="1">
        <f>COUNTIF(原始資料表!CX$4:CX$171,衝擊類別的分析!$B5)</f>
        <v>0</v>
      </c>
      <c r="O5" s="1">
        <f>COUNTIF(原始資料表!CY$4:CY$171,衝擊類別的分析!$B5)</f>
        <v>5</v>
      </c>
      <c r="P5" s="1">
        <f>COUNTIF(原始資料表!CZ$4:CZ$171,衝擊類別的分析!$B5)</f>
        <v>0</v>
      </c>
      <c r="Q5" s="1">
        <f>COUNTIF(原始資料表!DA$4:DA$171,衝擊類別的分析!$B5)</f>
        <v>3</v>
      </c>
      <c r="R5" s="1">
        <f>COUNTIF(原始資料表!DB$4:DB$171,衝擊類別的分析!$B5)</f>
        <v>0</v>
      </c>
    </row>
    <row r="6" spans="1:18" ht="17" x14ac:dyDescent="0.35">
      <c r="A6" s="21">
        <v>0</v>
      </c>
      <c r="B6" t="s">
        <v>59</v>
      </c>
      <c r="C6" s="1">
        <f>COUNTIF(原始資料表!CM$4:CM$171,衝擊類別的分析!$B6)</f>
        <v>0</v>
      </c>
      <c r="D6" s="1">
        <f>COUNTIF(原始資料表!CN$4:CN$171,衝擊類別的分析!$B6)</f>
        <v>0</v>
      </c>
      <c r="E6" s="1">
        <f>COUNTIF(原始資料表!CO$4:CO$171,衝擊類別的分析!$B6)</f>
        <v>0</v>
      </c>
      <c r="F6" s="1">
        <f>COUNTIF(原始資料表!CP$4:CP$171,衝擊類別的分析!$B6)</f>
        <v>1</v>
      </c>
      <c r="G6" s="1">
        <f>COUNTIF(原始資料表!CQ$4:CQ$171,衝擊類別的分析!$B6)</f>
        <v>1</v>
      </c>
      <c r="H6" s="1">
        <f>COUNTIF(原始資料表!CR$4:CR$171,衝擊類別的分析!$B6)</f>
        <v>0</v>
      </c>
      <c r="I6" s="1">
        <f>COUNTIF(原始資料表!CS$4:CS$171,衝擊類別的分析!$B6)</f>
        <v>1</v>
      </c>
      <c r="J6" s="1">
        <f>COUNTIF(原始資料表!CT$4:CT$171,衝擊類別的分析!$B6)</f>
        <v>0</v>
      </c>
      <c r="K6" s="1">
        <f>COUNTIF(原始資料表!CU$4:CU$171,衝擊類別的分析!$B6)</f>
        <v>1</v>
      </c>
      <c r="L6" s="1">
        <f>COUNTIF(原始資料表!CV$4:CV$171,衝擊類別的分析!$B6)</f>
        <v>0</v>
      </c>
      <c r="M6" s="1">
        <f>COUNTIF(原始資料表!CW$4:CW$171,衝擊類別的分析!$B6)</f>
        <v>0</v>
      </c>
      <c r="N6" s="1">
        <f>COUNTIF(原始資料表!CX$4:CX$171,衝擊類別的分析!$B6)</f>
        <v>0</v>
      </c>
      <c r="O6" s="1">
        <f>COUNTIF(原始資料表!CY$4:CY$171,衝擊類別的分析!$B6)</f>
        <v>0</v>
      </c>
      <c r="P6" s="1">
        <f>COUNTIF(原始資料表!CZ$4:CZ$171,衝擊類別的分析!$B6)</f>
        <v>0</v>
      </c>
      <c r="Q6" s="1">
        <f>COUNTIF(原始資料表!DA$4:DA$171,衝擊類別的分析!$B6)</f>
        <v>1</v>
      </c>
      <c r="R6" s="1">
        <f>COUNTIF(原始資料表!DB$4:DB$171,衝擊類別的分析!$B6)</f>
        <v>0</v>
      </c>
    </row>
    <row r="7" spans="1:18" x14ac:dyDescent="0.4">
      <c r="C7" s="6">
        <f>C4*$A4+C5*$A5+C6*$A6</f>
        <v>0</v>
      </c>
      <c r="D7" s="6">
        <f t="shared" ref="D7:R7" si="1">D4*$A4+D5*$A5+D6*$A6</f>
        <v>0</v>
      </c>
      <c r="E7" s="6">
        <f t="shared" si="1"/>
        <v>0</v>
      </c>
      <c r="F7" s="6">
        <f t="shared" si="1"/>
        <v>1.5</v>
      </c>
      <c r="G7" s="6">
        <f t="shared" si="1"/>
        <v>1.25</v>
      </c>
      <c r="H7" s="6">
        <f t="shared" si="1"/>
        <v>3.25</v>
      </c>
      <c r="I7" s="6">
        <f t="shared" si="1"/>
        <v>0</v>
      </c>
      <c r="J7" s="6">
        <f t="shared" si="1"/>
        <v>0</v>
      </c>
      <c r="K7" s="6">
        <f t="shared" si="1"/>
        <v>4.75</v>
      </c>
      <c r="L7" s="6">
        <f t="shared" si="1"/>
        <v>2.5</v>
      </c>
      <c r="M7" s="6">
        <f t="shared" si="1"/>
        <v>0</v>
      </c>
      <c r="N7" s="6">
        <f t="shared" si="1"/>
        <v>0.5</v>
      </c>
      <c r="O7" s="6">
        <f t="shared" si="1"/>
        <v>3.75</v>
      </c>
      <c r="P7" s="6">
        <f t="shared" si="1"/>
        <v>0</v>
      </c>
      <c r="Q7" s="6">
        <f t="shared" si="1"/>
        <v>0.75</v>
      </c>
      <c r="R7" s="6">
        <f t="shared" si="1"/>
        <v>0</v>
      </c>
    </row>
    <row r="8" spans="1:18" x14ac:dyDescent="0.4">
      <c r="B8" s="1" t="s">
        <v>77</v>
      </c>
      <c r="C8" s="6" t="str">
        <f>IFERROR(C7/C$3,"")</f>
        <v/>
      </c>
      <c r="D8" s="6" t="str">
        <f t="shared" ref="D8:R8" si="2">IFERROR(D7/D3,"")</f>
        <v/>
      </c>
      <c r="E8" s="6" t="str">
        <f t="shared" si="2"/>
        <v/>
      </c>
      <c r="F8" s="6">
        <f t="shared" si="2"/>
        <v>0.3</v>
      </c>
      <c r="G8" s="6">
        <f t="shared" si="2"/>
        <v>0.3125</v>
      </c>
      <c r="H8" s="6">
        <f t="shared" si="2"/>
        <v>0.4642857142857143</v>
      </c>
      <c r="I8" s="6">
        <f t="shared" si="2"/>
        <v>0</v>
      </c>
      <c r="J8" s="6" t="str">
        <f t="shared" si="2"/>
        <v/>
      </c>
      <c r="K8" s="6">
        <f t="shared" si="2"/>
        <v>0.39583333333333331</v>
      </c>
      <c r="L8" s="6">
        <f t="shared" si="2"/>
        <v>0.41666666666666669</v>
      </c>
      <c r="M8" s="6" t="str">
        <f t="shared" si="2"/>
        <v/>
      </c>
      <c r="N8" s="6">
        <f t="shared" si="2"/>
        <v>0.5</v>
      </c>
      <c r="O8" s="6">
        <f t="shared" si="2"/>
        <v>0.375</v>
      </c>
      <c r="P8" s="6" t="str">
        <f t="shared" si="2"/>
        <v/>
      </c>
      <c r="Q8" s="6">
        <f t="shared" si="2"/>
        <v>0.1875</v>
      </c>
      <c r="R8" s="6" t="str">
        <f t="shared" si="2"/>
        <v/>
      </c>
    </row>
    <row r="9" spans="1:18" x14ac:dyDescent="0.4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3">
      <c r="A10" s="19" t="s">
        <v>75</v>
      </c>
      <c r="B10" s="19" t="s">
        <v>76</v>
      </c>
    </row>
    <row r="11" spans="1:18" ht="17" x14ac:dyDescent="0.35">
      <c r="A11" s="20">
        <v>0.5</v>
      </c>
      <c r="B11" t="s">
        <v>94</v>
      </c>
      <c r="C11" s="1">
        <f>COUNTIF(原始資料表!DD$4:DD$171,衝擊類別的分析!$B11)</f>
        <v>0</v>
      </c>
      <c r="D11" s="1">
        <f>COUNTIF(原始資料表!DE$4:DE$171,衝擊類別的分析!$B11)</f>
        <v>0</v>
      </c>
      <c r="E11" s="1">
        <f>COUNTIF(原始資料表!DF$4:DF$171,衝擊類別的分析!$B11)</f>
        <v>0</v>
      </c>
      <c r="F11" s="1">
        <f>COUNTIF(原始資料表!DG$4:DG$171,衝擊類別的分析!$B11)</f>
        <v>2</v>
      </c>
      <c r="G11" s="1">
        <f>COUNTIF(原始資料表!DH$4:DH$171,衝擊類別的分析!$B11)</f>
        <v>1</v>
      </c>
      <c r="H11" s="1">
        <f>COUNTIF(原始資料表!DI$4:DI$171,衝擊類別的分析!$B11)</f>
        <v>7</v>
      </c>
      <c r="I11" s="1">
        <f>COUNTIF(原始資料表!DJ$4:DJ$171,衝擊類別的分析!$B11)</f>
        <v>0</v>
      </c>
      <c r="J11" s="1">
        <f>COUNTIF(原始資料表!DK$4:DK$171,衝擊類別的分析!$B11)</f>
        <v>0</v>
      </c>
      <c r="K11" s="1">
        <f>COUNTIF(原始資料表!DL$4:DL$171,衝擊類別的分析!$B11)</f>
        <v>7</v>
      </c>
      <c r="L11" s="1">
        <f>COUNTIF(原始資料表!DM$4:DM$171,衝擊類別的分析!$B11)</f>
        <v>5</v>
      </c>
      <c r="M11" s="1">
        <f>COUNTIF(原始資料表!DN$4:DN$171,衝擊類別的分析!$B11)</f>
        <v>0</v>
      </c>
      <c r="N11" s="1">
        <f>COUNTIF(原始資料表!DO$4:DO$171,衝擊類別的分析!$B11)</f>
        <v>1</v>
      </c>
      <c r="O11" s="1">
        <f>COUNTIF(原始資料表!DP$4:DP$171,衝擊類別的分析!$B11)</f>
        <v>8</v>
      </c>
      <c r="P11" s="1">
        <f>COUNTIF(原始資料表!DQ$4:DQ$171,衝擊類別的分析!$B11)</f>
        <v>0</v>
      </c>
      <c r="Q11" s="1">
        <f>COUNTIF(原始資料表!DR$4:DR$171,衝擊類別的分析!$B11)</f>
        <v>1</v>
      </c>
      <c r="R11" s="1">
        <f>COUNTIF(原始資料表!DS$4:DS$171,衝擊類別的分析!$B11)</f>
        <v>0</v>
      </c>
    </row>
    <row r="12" spans="1:18" ht="17" x14ac:dyDescent="0.35">
      <c r="A12" s="20">
        <v>0.25</v>
      </c>
      <c r="B12" t="s">
        <v>95</v>
      </c>
      <c r="C12" s="1">
        <f>COUNTIF(原始資料表!DD$4:DD$171,衝擊類別的分析!$B12)</f>
        <v>0</v>
      </c>
      <c r="D12" s="1">
        <f>COUNTIF(原始資料表!DE$4:DE$171,衝擊類別的分析!$B12)</f>
        <v>0</v>
      </c>
      <c r="E12" s="1">
        <f>COUNTIF(原始資料表!DF$4:DF$171,衝擊類別的分析!$B12)</f>
        <v>0</v>
      </c>
      <c r="F12" s="1">
        <f>COUNTIF(原始資料表!DG$4:DG$171,衝擊類別的分析!$B12)</f>
        <v>1</v>
      </c>
      <c r="G12" s="1">
        <f>COUNTIF(原始資料表!DH$4:DH$171,衝擊類別的分析!$B12)</f>
        <v>2</v>
      </c>
      <c r="H12" s="1">
        <f>COUNTIF(原始資料表!DI$4:DI$171,衝擊類別的分析!$B12)</f>
        <v>0</v>
      </c>
      <c r="I12" s="1">
        <f>COUNTIF(原始資料表!DJ$4:DJ$171,衝擊類別的分析!$B12)</f>
        <v>0</v>
      </c>
      <c r="J12" s="1">
        <f>COUNTIF(原始資料表!DK$4:DK$171,衝擊類別的分析!$B12)</f>
        <v>0</v>
      </c>
      <c r="K12" s="1">
        <f>COUNTIF(原始資料表!DL$4:DL$171,衝擊類別的分析!$B12)</f>
        <v>3</v>
      </c>
      <c r="L12" s="1">
        <f>COUNTIF(原始資料表!DM$4:DM$171,衝擊類別的分析!$B12)</f>
        <v>0</v>
      </c>
      <c r="M12" s="1">
        <f>COUNTIF(原始資料表!DN$4:DN$171,衝擊類別的分析!$B12)</f>
        <v>0</v>
      </c>
      <c r="N12" s="1">
        <f>COUNTIF(原始資料表!DO$4:DO$171,衝擊類別的分析!$B12)</f>
        <v>0</v>
      </c>
      <c r="O12" s="1">
        <f>COUNTIF(原始資料表!DP$4:DP$171,衝擊類別的分析!$B12)</f>
        <v>1</v>
      </c>
      <c r="P12" s="1">
        <f>COUNTIF(原始資料表!DQ$4:DQ$171,衝擊類別的分析!$B12)</f>
        <v>0</v>
      </c>
      <c r="Q12" s="1">
        <f>COUNTIF(原始資料表!DR$4:DR$171,衝擊類別的分析!$B12)</f>
        <v>2</v>
      </c>
      <c r="R12" s="1">
        <f>COUNTIF(原始資料表!DS$4:DS$171,衝擊類別的分析!$B12)</f>
        <v>0</v>
      </c>
    </row>
    <row r="13" spans="1:18" ht="17" x14ac:dyDescent="0.35">
      <c r="A13" s="21">
        <v>0</v>
      </c>
      <c r="B13" t="s">
        <v>56</v>
      </c>
      <c r="C13" s="1">
        <f>COUNTIF(原始資料表!DD$4:DD$171,衝擊類別的分析!$B13)</f>
        <v>0</v>
      </c>
      <c r="D13" s="1">
        <f>COUNTIF(原始資料表!DE$4:DE$171,衝擊類別的分析!$B13)</f>
        <v>0</v>
      </c>
      <c r="E13" s="1">
        <f>COUNTIF(原始資料表!DF$4:DF$171,衝擊類別的分析!$B13)</f>
        <v>0</v>
      </c>
      <c r="F13" s="1">
        <f>COUNTIF(原始資料表!DG$4:DG$171,衝擊類別的分析!$B13)</f>
        <v>2</v>
      </c>
      <c r="G13" s="1">
        <f>COUNTIF(原始資料表!DH$4:DH$171,衝擊類別的分析!$B13)</f>
        <v>1</v>
      </c>
      <c r="H13" s="1">
        <f>COUNTIF(原始資料表!DI$4:DI$171,衝擊類別的分析!$B13)</f>
        <v>0</v>
      </c>
      <c r="I13" s="1">
        <f>COUNTIF(原始資料表!DJ$4:DJ$171,衝擊類別的分析!$B13)</f>
        <v>1</v>
      </c>
      <c r="J13" s="1">
        <f>COUNTIF(原始資料表!DK$4:DK$171,衝擊類別的分析!$B13)</f>
        <v>0</v>
      </c>
      <c r="K13" s="1">
        <f>COUNTIF(原始資料表!DL$4:DL$171,衝擊類別的分析!$B13)</f>
        <v>2</v>
      </c>
      <c r="L13" s="1">
        <f>COUNTIF(原始資料表!DM$4:DM$171,衝擊類別的分析!$B13)</f>
        <v>1</v>
      </c>
      <c r="M13" s="1">
        <f>COUNTIF(原始資料表!DN$4:DN$171,衝擊類別的分析!$B13)</f>
        <v>0</v>
      </c>
      <c r="N13" s="1">
        <f>COUNTIF(原始資料表!DO$4:DO$171,衝擊類別的分析!$B13)</f>
        <v>0</v>
      </c>
      <c r="O13" s="1">
        <f>COUNTIF(原始資料表!DP$4:DP$171,衝擊類別的分析!$B13)</f>
        <v>1</v>
      </c>
      <c r="P13" s="1">
        <f>COUNTIF(原始資料表!DQ$4:DQ$171,衝擊類別的分析!$B13)</f>
        <v>0</v>
      </c>
      <c r="Q13" s="1">
        <f>COUNTIF(原始資料表!DR$4:DR$171,衝擊類別的分析!$B13)</f>
        <v>1</v>
      </c>
      <c r="R13" s="1">
        <f>COUNTIF(原始資料表!DS$4:DS$171,衝擊類別的分析!$B13)</f>
        <v>0</v>
      </c>
    </row>
    <row r="14" spans="1:18" x14ac:dyDescent="0.35">
      <c r="A14" s="21"/>
      <c r="B14" s="19" t="s">
        <v>75</v>
      </c>
      <c r="C14" s="6">
        <f>C11*$A11+C12*$A12+C13*$A13</f>
        <v>0</v>
      </c>
      <c r="D14" s="6">
        <f t="shared" ref="D14:R14" si="3">D11*$A11+D12*$A12+D13*$A13</f>
        <v>0</v>
      </c>
      <c r="E14" s="6">
        <f t="shared" si="3"/>
        <v>0</v>
      </c>
      <c r="F14" s="6">
        <f t="shared" si="3"/>
        <v>1.25</v>
      </c>
      <c r="G14" s="6">
        <f t="shared" si="3"/>
        <v>1</v>
      </c>
      <c r="H14" s="6">
        <f t="shared" si="3"/>
        <v>3.5</v>
      </c>
      <c r="I14" s="6">
        <f t="shared" si="3"/>
        <v>0</v>
      </c>
      <c r="J14" s="6">
        <f t="shared" si="3"/>
        <v>0</v>
      </c>
      <c r="K14" s="6">
        <f t="shared" si="3"/>
        <v>4.25</v>
      </c>
      <c r="L14" s="6">
        <f t="shared" si="3"/>
        <v>2.5</v>
      </c>
      <c r="M14" s="6">
        <f t="shared" si="3"/>
        <v>0</v>
      </c>
      <c r="N14" s="6">
        <f t="shared" si="3"/>
        <v>0.5</v>
      </c>
      <c r="O14" s="6">
        <f t="shared" si="3"/>
        <v>4.25</v>
      </c>
      <c r="P14" s="6">
        <f t="shared" si="3"/>
        <v>0</v>
      </c>
      <c r="Q14" s="6">
        <f t="shared" si="3"/>
        <v>1</v>
      </c>
      <c r="R14" s="6">
        <f t="shared" si="3"/>
        <v>0</v>
      </c>
    </row>
    <row r="15" spans="1:18" x14ac:dyDescent="0.4">
      <c r="C15" s="6" t="str">
        <f>IFERROR(C14/C$3,"")</f>
        <v/>
      </c>
      <c r="D15" s="6" t="str">
        <f t="shared" ref="D15:R15" si="4">IFERROR(D14/D$3,"")</f>
        <v/>
      </c>
      <c r="E15" s="6" t="str">
        <f t="shared" si="4"/>
        <v/>
      </c>
      <c r="F15" s="6">
        <f t="shared" si="4"/>
        <v>0.25</v>
      </c>
      <c r="G15" s="6">
        <f t="shared" si="4"/>
        <v>0.25</v>
      </c>
      <c r="H15" s="6">
        <f t="shared" si="4"/>
        <v>0.5</v>
      </c>
      <c r="I15" s="6">
        <f t="shared" si="4"/>
        <v>0</v>
      </c>
      <c r="J15" s="6" t="str">
        <f t="shared" si="4"/>
        <v/>
      </c>
      <c r="K15" s="6">
        <f t="shared" si="4"/>
        <v>0.35416666666666669</v>
      </c>
      <c r="L15" s="6">
        <f t="shared" si="4"/>
        <v>0.41666666666666669</v>
      </c>
      <c r="M15" s="6" t="str">
        <f t="shared" si="4"/>
        <v/>
      </c>
      <c r="N15" s="6">
        <f t="shared" si="4"/>
        <v>0.5</v>
      </c>
      <c r="O15" s="6">
        <f t="shared" si="4"/>
        <v>0.42499999999999999</v>
      </c>
      <c r="P15" s="6" t="str">
        <f t="shared" si="4"/>
        <v/>
      </c>
      <c r="Q15" s="6">
        <f t="shared" si="4"/>
        <v>0.25</v>
      </c>
      <c r="R15" s="6" t="str">
        <f t="shared" si="4"/>
        <v/>
      </c>
    </row>
    <row r="17" spans="2:9" x14ac:dyDescent="0.4">
      <c r="C17" s="1" t="s">
        <v>78</v>
      </c>
      <c r="D17" s="1" t="s">
        <v>79</v>
      </c>
      <c r="E17" s="1" t="s">
        <v>69</v>
      </c>
      <c r="F17" s="1" t="s">
        <v>80</v>
      </c>
      <c r="G17" s="1" t="s">
        <v>81</v>
      </c>
      <c r="H17" s="1" t="s">
        <v>82</v>
      </c>
      <c r="I17" s="1" t="s">
        <v>83</v>
      </c>
    </row>
    <row r="18" spans="2:9" x14ac:dyDescent="0.4">
      <c r="B18" s="1" t="str" cm="1">
        <f t="array" ref="B18:B33">TRANSPOSE(C2:R2)</f>
        <v>變更土地使用類型，例如：森林轉為農地</v>
      </c>
      <c r="C18" s="1" cm="1">
        <f t="array" ref="C18:C33">TRANSPOSE(C3:R3)</f>
        <v>0</v>
      </c>
      <c r="D18" s="1">
        <f>樞紐分析!C11</f>
        <v>12</v>
      </c>
      <c r="E18" s="5">
        <f>C18/D$18</f>
        <v>0</v>
      </c>
      <c r="F18" s="22" t="str">
        <f>IF(E18=0,"",100%)</f>
        <v/>
      </c>
      <c r="G18" s="22" t="str" cm="1">
        <f t="array" ref="G18:G33">TRANSPOSE(C8:R8)</f>
        <v/>
      </c>
      <c r="H18" s="22" t="str" cm="1">
        <f t="array" ref="H18:H33">TRANSPOSE(C15:R15)</f>
        <v/>
      </c>
      <c r="I18" s="23" t="str">
        <f>IFERROR(F18-G18-H18,"")</f>
        <v/>
      </c>
    </row>
    <row r="19" spans="2:9" x14ac:dyDescent="0.4">
      <c r="B19" s="1" t="str">
        <v>改變淡水生態系統，例如：改變河道、湖泊等行為</v>
      </c>
      <c r="C19" s="1">
        <v>0</v>
      </c>
      <c r="E19" s="5">
        <f t="shared" ref="E19:E34" si="5">C19/D$18</f>
        <v>0</v>
      </c>
      <c r="F19" s="22" t="str">
        <f t="shared" ref="F19:F34" si="6">IF(E19=0,"",100%)</f>
        <v/>
      </c>
      <c r="G19" s="22" t="str">
        <v/>
      </c>
      <c r="H19" s="22" t="str">
        <v/>
      </c>
      <c r="I19" s="23" t="str">
        <f t="shared" ref="I19:I34" si="7">IFERROR(F19-G19-H19,"")</f>
        <v/>
      </c>
    </row>
    <row r="20" spans="2:9" x14ac:dyDescent="0.4">
      <c r="B20" s="1" t="str">
        <v>改變海洋生態系統，例如：改變海岸、海洋，海底地形等行為</v>
      </c>
      <c r="C20" s="1">
        <v>0</v>
      </c>
      <c r="E20" s="5">
        <f t="shared" si="5"/>
        <v>0</v>
      </c>
      <c r="F20" s="22" t="str">
        <f t="shared" si="6"/>
        <v/>
      </c>
      <c r="G20" s="22" t="str">
        <v/>
      </c>
      <c r="H20" s="22" t="str">
        <v/>
      </c>
      <c r="I20" s="23" t="str">
        <f t="shared" si="7"/>
        <v/>
      </c>
    </row>
    <row r="21" spans="2:9" x14ac:dyDescent="0.4">
      <c r="B21" s="1" t="str">
        <v>淡水資源使用</v>
      </c>
      <c r="C21" s="1">
        <v>5</v>
      </c>
      <c r="E21" s="5">
        <f t="shared" si="5"/>
        <v>0.41666666666666669</v>
      </c>
      <c r="F21" s="22">
        <f t="shared" si="6"/>
        <v>1</v>
      </c>
      <c r="G21" s="22">
        <v>0.3</v>
      </c>
      <c r="H21" s="22">
        <v>0.25</v>
      </c>
      <c r="I21" s="23">
        <f>IFERROR(F21-G21-H21,"")</f>
        <v>0.44999999999999996</v>
      </c>
    </row>
    <row r="22" spans="2:9" x14ac:dyDescent="0.4">
      <c r="B22" s="1" t="str">
        <v>使用礦產資源，例如：金屬、非金屬</v>
      </c>
      <c r="C22" s="1">
        <v>4</v>
      </c>
      <c r="E22" s="5">
        <f t="shared" si="5"/>
        <v>0.33333333333333331</v>
      </c>
      <c r="F22" s="22">
        <f t="shared" si="6"/>
        <v>1</v>
      </c>
      <c r="G22" s="22">
        <v>0.3125</v>
      </c>
      <c r="H22" s="22">
        <v>0.25</v>
      </c>
      <c r="I22" s="23">
        <f t="shared" si="7"/>
        <v>0.4375</v>
      </c>
    </row>
    <row r="23" spans="2:9" x14ac:dyDescent="0.4">
      <c r="B23" s="1" t="str">
        <v>化石燃料的使用與能源使用，例如蒸氣、電力、熱能的使用</v>
      </c>
      <c r="C23" s="1">
        <v>7</v>
      </c>
      <c r="E23" s="5">
        <f t="shared" si="5"/>
        <v>0.58333333333333337</v>
      </c>
      <c r="F23" s="22">
        <f t="shared" si="6"/>
        <v>1</v>
      </c>
      <c r="G23" s="22">
        <v>0.4642857142857143</v>
      </c>
      <c r="H23" s="22">
        <v>0.5</v>
      </c>
      <c r="I23" s="23">
        <f t="shared" si="7"/>
        <v>3.5714285714285698E-2</v>
      </c>
    </row>
    <row r="24" spans="2:9" x14ac:dyDescent="0.4">
      <c r="B24" s="1" t="str">
        <v>生物資源使用（含動物與植物）</v>
      </c>
      <c r="C24" s="1">
        <v>1</v>
      </c>
      <c r="E24" s="5">
        <f t="shared" si="5"/>
        <v>8.3333333333333329E-2</v>
      </c>
      <c r="F24" s="22">
        <f t="shared" si="6"/>
        <v>1</v>
      </c>
      <c r="G24" s="22">
        <v>0</v>
      </c>
      <c r="H24" s="22">
        <v>0</v>
      </c>
      <c r="I24" s="23">
        <f t="shared" si="7"/>
        <v>1</v>
      </c>
    </row>
    <row r="25" spans="2:9" x14ac:dyDescent="0.4">
      <c r="B25" s="1" t="str">
        <v>生物基因遺傳相關材料使用（如種子、細胞、基因序列…）</v>
      </c>
      <c r="C25" s="1">
        <v>0</v>
      </c>
      <c r="E25" s="5">
        <f t="shared" si="5"/>
        <v>0</v>
      </c>
      <c r="F25" s="22" t="str">
        <f t="shared" si="6"/>
        <v/>
      </c>
      <c r="G25" s="22" t="str">
        <v/>
      </c>
      <c r="H25" s="22" t="str">
        <v/>
      </c>
      <c r="I25" s="23" t="str">
        <f t="shared" si="7"/>
        <v/>
      </c>
    </row>
    <row r="26" spans="2:9" x14ac:dyDescent="0.4">
      <c r="B26" s="1" t="str">
        <v>產生溫室氣體</v>
      </c>
      <c r="C26" s="1">
        <v>12</v>
      </c>
      <c r="E26" s="5">
        <f t="shared" si="5"/>
        <v>1</v>
      </c>
      <c r="F26" s="22">
        <f t="shared" si="6"/>
        <v>1</v>
      </c>
      <c r="G26" s="22">
        <v>0.39583333333333331</v>
      </c>
      <c r="H26" s="22">
        <v>0.35416666666666669</v>
      </c>
      <c r="I26" s="23">
        <f t="shared" si="7"/>
        <v>0.25000000000000006</v>
      </c>
    </row>
    <row r="27" spans="2:9" x14ac:dyDescent="0.4">
      <c r="B27" s="1" t="str">
        <v>產生空氣污染物(非溫室氣體)</v>
      </c>
      <c r="C27" s="1">
        <v>6</v>
      </c>
      <c r="E27" s="5">
        <f t="shared" si="5"/>
        <v>0.5</v>
      </c>
      <c r="F27" s="22">
        <f t="shared" si="6"/>
        <v>1</v>
      </c>
      <c r="G27" s="22">
        <v>0.41666666666666669</v>
      </c>
      <c r="H27" s="22">
        <v>0.41666666666666669</v>
      </c>
      <c r="I27" s="23">
        <f t="shared" si="7"/>
        <v>0.16666666666666657</v>
      </c>
    </row>
    <row r="28" spans="2:9" x14ac:dyDescent="0.4">
      <c r="B28" s="1" t="str">
        <v>產生製程廢水(廢水中含有化學、重金屬等汙染物)</v>
      </c>
      <c r="C28" s="1">
        <v>0</v>
      </c>
      <c r="E28" s="5">
        <f t="shared" si="5"/>
        <v>0</v>
      </c>
      <c r="F28" s="22" t="str">
        <f t="shared" si="6"/>
        <v/>
      </c>
      <c r="G28" s="22" t="str">
        <v/>
      </c>
      <c r="H28" s="22" t="str">
        <v/>
      </c>
      <c r="I28" s="23" t="str">
        <f t="shared" si="7"/>
        <v/>
      </c>
    </row>
    <row r="29" spans="2:9" x14ac:dyDescent="0.4">
      <c r="B29" s="1" t="str">
        <v>廢棄物會影響到周圍自然或農業土地</v>
      </c>
      <c r="C29" s="1">
        <v>1</v>
      </c>
      <c r="E29" s="5">
        <f t="shared" si="5"/>
        <v>8.3333333333333329E-2</v>
      </c>
      <c r="F29" s="22">
        <f t="shared" si="6"/>
        <v>1</v>
      </c>
      <c r="G29" s="22">
        <v>0.5</v>
      </c>
      <c r="H29" s="22">
        <v>0.5</v>
      </c>
      <c r="I29" s="23">
        <f t="shared" si="7"/>
        <v>0</v>
      </c>
    </row>
    <row r="30" spans="2:9" x14ac:dyDescent="0.4">
      <c r="B30" s="1" t="str">
        <v>產生廢棄物</v>
      </c>
      <c r="C30" s="1">
        <v>10</v>
      </c>
      <c r="E30" s="5">
        <f t="shared" si="5"/>
        <v>0.83333333333333337</v>
      </c>
      <c r="F30" s="22">
        <f t="shared" si="6"/>
        <v>1</v>
      </c>
      <c r="G30" s="22">
        <v>0.375</v>
      </c>
      <c r="H30" s="22">
        <v>0.42499999999999999</v>
      </c>
      <c r="I30" s="23">
        <f t="shared" si="7"/>
        <v>0.2</v>
      </c>
    </row>
    <row r="31" spans="2:9" x14ac:dyDescent="0.4">
      <c r="B31" s="1" t="str">
        <v>帶來外來種（含蓄意與非蓄意）</v>
      </c>
      <c r="C31" s="1">
        <v>0</v>
      </c>
      <c r="E31" s="5">
        <f t="shared" si="5"/>
        <v>0</v>
      </c>
      <c r="F31" s="22" t="str">
        <f t="shared" si="6"/>
        <v/>
      </c>
      <c r="G31" s="22" t="str">
        <v/>
      </c>
      <c r="H31" s="22" t="str">
        <v/>
      </c>
      <c r="I31" s="23" t="str">
        <f t="shared" si="7"/>
        <v/>
      </c>
    </row>
    <row r="32" spans="2:9" x14ac:dyDescent="0.4">
      <c r="B32" s="1" t="str">
        <v>營運干擾附近野生動植物（如居住、遷徙、繁殖…）</v>
      </c>
      <c r="C32" s="1">
        <v>4</v>
      </c>
      <c r="E32" s="5">
        <f t="shared" si="5"/>
        <v>0.33333333333333331</v>
      </c>
      <c r="F32" s="22">
        <f t="shared" si="6"/>
        <v>1</v>
      </c>
      <c r="G32" s="22">
        <v>0.1875</v>
      </c>
      <c r="H32" s="22">
        <v>0.25</v>
      </c>
      <c r="I32" s="23">
        <f t="shared" si="7"/>
        <v>0.5625</v>
      </c>
    </row>
    <row r="33" spans="2:9" x14ac:dyDescent="0.4">
      <c r="B33" s="1" t="str">
        <v>其他 (請註明)</v>
      </c>
      <c r="C33" s="1">
        <v>0</v>
      </c>
      <c r="E33" s="5">
        <f t="shared" si="5"/>
        <v>0</v>
      </c>
      <c r="F33" s="22" t="str">
        <f t="shared" si="6"/>
        <v/>
      </c>
      <c r="G33" s="22" t="str">
        <v/>
      </c>
      <c r="H33" s="22" t="str">
        <v/>
      </c>
      <c r="I33" s="23" t="str">
        <f t="shared" si="7"/>
        <v/>
      </c>
    </row>
    <row r="34" spans="2:9" x14ac:dyDescent="0.4">
      <c r="E34" s="5">
        <f t="shared" si="5"/>
        <v>0</v>
      </c>
      <c r="F34" s="22" t="str">
        <f t="shared" si="6"/>
        <v/>
      </c>
      <c r="G34" s="22"/>
      <c r="H34" s="22"/>
      <c r="I34" s="23" t="str">
        <f t="shared" si="7"/>
        <v/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A439-230B-4FE0-80C3-CDDA62683464}">
  <dimension ref="B2:D53"/>
  <sheetViews>
    <sheetView workbookViewId="0">
      <selection activeCell="J13" sqref="J13"/>
    </sheetView>
  </sheetViews>
  <sheetFormatPr defaultColWidth="8.90625" defaultRowHeight="15.5" x14ac:dyDescent="0.4"/>
  <cols>
    <col min="1" max="1" width="8.90625" style="1"/>
    <col min="2" max="2" width="11.1796875" style="1" bestFit="1" customWidth="1"/>
    <col min="3" max="16384" width="8.90625" style="1"/>
  </cols>
  <sheetData>
    <row r="2" spans="2:4" ht="17" x14ac:dyDescent="0.4">
      <c r="B2" s="25" t="s">
        <v>60</v>
      </c>
      <c r="C2"/>
      <c r="D2"/>
    </row>
    <row r="3" spans="2:4" ht="17" x14ac:dyDescent="0.4">
      <c r="B3" s="26" t="s">
        <v>96</v>
      </c>
      <c r="C3">
        <f>COUNTIF(原始資料表!A$4:A$96,樞紐分析!B3)</f>
        <v>12</v>
      </c>
      <c r="D3"/>
    </row>
    <row r="4" spans="2:4" ht="17" x14ac:dyDescent="0.4">
      <c r="B4" s="26" t="s">
        <v>116</v>
      </c>
      <c r="C4">
        <f>COUNTIF(原始資料表!A$4:A$96,樞紐分析!B4)</f>
        <v>0</v>
      </c>
      <c r="D4"/>
    </row>
    <row r="5" spans="2:4" ht="17" x14ac:dyDescent="0.4">
      <c r="B5" s="26" t="s">
        <v>61</v>
      </c>
      <c r="C5">
        <f>COUNTIF(原始資料表!A$4:A$96,樞紐分析!B5)</f>
        <v>0</v>
      </c>
      <c r="D5"/>
    </row>
    <row r="6" spans="2:4" ht="17" x14ac:dyDescent="0.4">
      <c r="B6"/>
      <c r="C6">
        <f>COUNTIF(原始資料表!A$4:A$96,樞紐分析!B6)</f>
        <v>0</v>
      </c>
      <c r="D6"/>
    </row>
    <row r="7" spans="2:4" ht="17" x14ac:dyDescent="0.4">
      <c r="B7"/>
      <c r="C7">
        <f>COUNTIF(原始資料表!A$4:A$96,樞紐分析!B7)</f>
        <v>0</v>
      </c>
      <c r="D7"/>
    </row>
    <row r="8" spans="2:4" ht="17" x14ac:dyDescent="0.4">
      <c r="B8"/>
      <c r="C8">
        <f>COUNTIF(原始資料表!A$4:A$96,樞紐分析!B8)</f>
        <v>0</v>
      </c>
      <c r="D8"/>
    </row>
    <row r="9" spans="2:4" ht="17" x14ac:dyDescent="0.4">
      <c r="B9"/>
      <c r="C9">
        <f>COUNTIF(原始資料表!A$4:A$96,樞紐分析!B9)</f>
        <v>0</v>
      </c>
      <c r="D9"/>
    </row>
    <row r="10" spans="2:4" ht="17" x14ac:dyDescent="0.4">
      <c r="B10"/>
      <c r="C10"/>
      <c r="D10"/>
    </row>
    <row r="11" spans="2:4" ht="17" x14ac:dyDescent="0.4">
      <c r="B11"/>
      <c r="C11">
        <f>SUM(C3:C9)</f>
        <v>12</v>
      </c>
      <c r="D11"/>
    </row>
    <row r="12" spans="2:4" ht="17" x14ac:dyDescent="0.4">
      <c r="B12"/>
      <c r="C12"/>
      <c r="D12"/>
    </row>
    <row r="13" spans="2:4" ht="17" x14ac:dyDescent="0.4">
      <c r="B13"/>
      <c r="C13"/>
      <c r="D13"/>
    </row>
    <row r="14" spans="2:4" ht="17" x14ac:dyDescent="0.4">
      <c r="B14"/>
      <c r="C14"/>
      <c r="D14"/>
    </row>
    <row r="15" spans="2:4" ht="17" x14ac:dyDescent="0.4">
      <c r="B15"/>
      <c r="C15"/>
      <c r="D15"/>
    </row>
    <row r="16" spans="2:4" ht="17" x14ac:dyDescent="0.4">
      <c r="B16"/>
      <c r="C16"/>
      <c r="D16"/>
    </row>
    <row r="17" spans="2:4" ht="17" x14ac:dyDescent="0.4">
      <c r="B17"/>
      <c r="C17"/>
      <c r="D17"/>
    </row>
    <row r="18" spans="2:4" ht="17" x14ac:dyDescent="0.4">
      <c r="B18"/>
      <c r="C18"/>
      <c r="D18"/>
    </row>
    <row r="19" spans="2:4" ht="17" x14ac:dyDescent="0.4">
      <c r="B19"/>
      <c r="C19"/>
      <c r="D19"/>
    </row>
    <row r="20" spans="2:4" ht="17" x14ac:dyDescent="0.4">
      <c r="B20"/>
    </row>
    <row r="21" spans="2:4" ht="17" x14ac:dyDescent="0.4">
      <c r="B21"/>
    </row>
    <row r="22" spans="2:4" ht="17" x14ac:dyDescent="0.4">
      <c r="B22"/>
    </row>
    <row r="23" spans="2:4" ht="17" x14ac:dyDescent="0.4">
      <c r="B23"/>
    </row>
    <row r="24" spans="2:4" ht="17" x14ac:dyDescent="0.4">
      <c r="B24"/>
    </row>
    <row r="25" spans="2:4" ht="17" x14ac:dyDescent="0.4">
      <c r="B25"/>
    </row>
    <row r="26" spans="2:4" ht="17" x14ac:dyDescent="0.4">
      <c r="B26"/>
    </row>
    <row r="27" spans="2:4" ht="17" x14ac:dyDescent="0.4">
      <c r="B27"/>
    </row>
    <row r="28" spans="2:4" ht="17" x14ac:dyDescent="0.4">
      <c r="B28"/>
    </row>
    <row r="29" spans="2:4" ht="17" x14ac:dyDescent="0.4">
      <c r="B29"/>
    </row>
    <row r="30" spans="2:4" ht="17" x14ac:dyDescent="0.4">
      <c r="B30"/>
    </row>
    <row r="31" spans="2:4" ht="17" x14ac:dyDescent="0.4">
      <c r="B31"/>
    </row>
    <row r="32" spans="2:4" ht="17" x14ac:dyDescent="0.4">
      <c r="B32"/>
    </row>
    <row r="33" spans="2:2" ht="17" x14ac:dyDescent="0.4">
      <c r="B33"/>
    </row>
    <row r="34" spans="2:2" ht="17" x14ac:dyDescent="0.4">
      <c r="B34"/>
    </row>
    <row r="35" spans="2:2" ht="17" x14ac:dyDescent="0.4">
      <c r="B35"/>
    </row>
    <row r="36" spans="2:2" ht="17" x14ac:dyDescent="0.4">
      <c r="B36"/>
    </row>
    <row r="37" spans="2:2" ht="17" x14ac:dyDescent="0.4">
      <c r="B37"/>
    </row>
    <row r="38" spans="2:2" ht="17" x14ac:dyDescent="0.4">
      <c r="B38"/>
    </row>
    <row r="39" spans="2:2" ht="17" x14ac:dyDescent="0.4">
      <c r="B39"/>
    </row>
    <row r="40" spans="2:2" ht="17" x14ac:dyDescent="0.4">
      <c r="B40"/>
    </row>
    <row r="41" spans="2:2" ht="17" x14ac:dyDescent="0.4">
      <c r="B41"/>
    </row>
    <row r="42" spans="2:2" ht="17" x14ac:dyDescent="0.4">
      <c r="B42"/>
    </row>
    <row r="43" spans="2:2" ht="17" x14ac:dyDescent="0.4">
      <c r="B43"/>
    </row>
    <row r="44" spans="2:2" ht="17" x14ac:dyDescent="0.4">
      <c r="B44"/>
    </row>
    <row r="45" spans="2:2" ht="17" x14ac:dyDescent="0.4">
      <c r="B45"/>
    </row>
    <row r="46" spans="2:2" ht="17" x14ac:dyDescent="0.4">
      <c r="B46"/>
    </row>
    <row r="47" spans="2:2" ht="17" x14ac:dyDescent="0.4">
      <c r="B47"/>
    </row>
    <row r="48" spans="2:2" ht="17" x14ac:dyDescent="0.4">
      <c r="B48"/>
    </row>
    <row r="49" spans="2:2" ht="17" x14ac:dyDescent="0.4">
      <c r="B49"/>
    </row>
    <row r="50" spans="2:2" ht="17" x14ac:dyDescent="0.4">
      <c r="B50"/>
    </row>
    <row r="51" spans="2:2" ht="17" x14ac:dyDescent="0.4">
      <c r="B51"/>
    </row>
    <row r="52" spans="2:2" ht="17" x14ac:dyDescent="0.4">
      <c r="B52"/>
    </row>
    <row r="53" spans="2:2" ht="17" x14ac:dyDescent="0.4">
      <c r="B53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29BF-84A8-45D1-8F2F-6343A318D3DB}">
  <dimension ref="A1:DV169"/>
  <sheetViews>
    <sheetView workbookViewId="0">
      <selection activeCell="D20" sqref="D20"/>
    </sheetView>
  </sheetViews>
  <sheetFormatPr defaultColWidth="22.6328125" defaultRowHeight="15.5" x14ac:dyDescent="0.4"/>
  <cols>
    <col min="1" max="1" width="10.453125" style="1" bestFit="1" customWidth="1"/>
    <col min="2" max="2" width="26.90625" style="1" bestFit="1" customWidth="1"/>
    <col min="3" max="3" width="13.54296875" style="1" bestFit="1" customWidth="1"/>
    <col min="4" max="4" width="15.1796875" style="1" bestFit="1" customWidth="1"/>
    <col min="5" max="5" width="150" style="1" bestFit="1" customWidth="1"/>
    <col min="6" max="6" width="17.54296875" style="1" bestFit="1" customWidth="1"/>
    <col min="7" max="7" width="15.08984375" style="1" bestFit="1" customWidth="1"/>
    <col min="8" max="8" width="15.36328125" style="1" bestFit="1" customWidth="1"/>
    <col min="9" max="10" width="14.90625" style="1" bestFit="1" customWidth="1"/>
    <col min="11" max="11" width="15.36328125" style="1" bestFit="1" customWidth="1"/>
    <col min="12" max="12" width="15.453125" style="1" bestFit="1" customWidth="1"/>
    <col min="13" max="13" width="16.6328125" style="1" bestFit="1" customWidth="1"/>
    <col min="14" max="14" width="29.81640625" style="1" bestFit="1" customWidth="1"/>
    <col min="15" max="15" width="20" style="1" bestFit="1" customWidth="1"/>
    <col min="16" max="16" width="24.453125" style="1" bestFit="1" customWidth="1"/>
    <col min="17" max="18" width="40.36328125" style="1" bestFit="1" customWidth="1"/>
    <col min="19" max="19" width="30.08984375" style="1" bestFit="1" customWidth="1"/>
    <col min="20" max="20" width="24.90625" style="1" bestFit="1" customWidth="1"/>
    <col min="21" max="21" width="39.90625" style="1" bestFit="1" customWidth="1"/>
    <col min="22" max="22" width="39.453125" style="1" bestFit="1" customWidth="1"/>
    <col min="23" max="23" width="39.36328125" style="1" bestFit="1" customWidth="1"/>
    <col min="24" max="24" width="41.81640625" style="1" bestFit="1" customWidth="1"/>
    <col min="25" max="25" width="39.81640625" style="1" bestFit="1" customWidth="1"/>
    <col min="26" max="26" width="42" style="1" bestFit="1" customWidth="1"/>
    <col min="27" max="27" width="15.1796875" style="1" bestFit="1" customWidth="1"/>
    <col min="28" max="28" width="48" style="1" bestFit="1" customWidth="1"/>
    <col min="29" max="29" width="22.6328125" style="1" bestFit="1" customWidth="1"/>
    <col min="30" max="30" width="15.08984375" style="1" bestFit="1" customWidth="1"/>
    <col min="31" max="31" width="20.1796875" style="1" bestFit="1" customWidth="1"/>
    <col min="32" max="32" width="22.6328125" style="1" bestFit="1" customWidth="1"/>
    <col min="33" max="33" width="15.36328125" style="1" bestFit="1" customWidth="1"/>
    <col min="34" max="34" width="20.1796875" style="1" bestFit="1" customWidth="1"/>
    <col min="35" max="35" width="22.6328125" style="1" bestFit="1" customWidth="1"/>
    <col min="36" max="36" width="16.6328125" style="1" bestFit="1" customWidth="1"/>
    <col min="37" max="37" width="29.81640625" style="1" bestFit="1" customWidth="1"/>
    <col min="38" max="38" width="20" style="1" bestFit="1" customWidth="1"/>
    <col min="39" max="39" width="24.453125" style="1" bestFit="1" customWidth="1"/>
    <col min="40" max="41" width="40.36328125" style="1" bestFit="1" customWidth="1"/>
    <col min="42" max="42" width="30.08984375" style="1" bestFit="1" customWidth="1"/>
    <col min="43" max="43" width="24.90625" style="1" bestFit="1" customWidth="1"/>
    <col min="44" max="44" width="39.90625" style="1" bestFit="1" customWidth="1"/>
    <col min="45" max="45" width="39.453125" style="1" bestFit="1" customWidth="1"/>
    <col min="46" max="46" width="39.36328125" style="1" bestFit="1" customWidth="1"/>
    <col min="47" max="47" width="41.81640625" style="1" bestFit="1" customWidth="1"/>
    <col min="48" max="48" width="39.81640625" style="1" bestFit="1" customWidth="1"/>
    <col min="49" max="49" width="42" style="1" bestFit="1" customWidth="1"/>
    <col min="50" max="50" width="28.08984375" style="1" bestFit="1" customWidth="1"/>
    <col min="51" max="51" width="15.1796875" style="1" bestFit="1" customWidth="1"/>
    <col min="52" max="52" width="104.08984375" style="1" bestFit="1" customWidth="1"/>
    <col min="53" max="53" width="37.36328125" style="1" bestFit="1" customWidth="1"/>
    <col min="54" max="54" width="15.08984375" style="1" bestFit="1" customWidth="1"/>
    <col min="55" max="59" width="51.90625" style="1" bestFit="1" customWidth="1"/>
    <col min="60" max="60" width="16.6328125" style="1" bestFit="1" customWidth="1"/>
    <col min="61" max="61" width="29.81640625" style="1" bestFit="1" customWidth="1"/>
    <col min="62" max="62" width="37.36328125" style="1" bestFit="1" customWidth="1"/>
    <col min="63" max="67" width="51.90625" style="1" bestFit="1" customWidth="1"/>
    <col min="68" max="68" width="39.90625" style="1" bestFit="1" customWidth="1"/>
    <col min="69" max="69" width="39.453125" style="1" bestFit="1" customWidth="1"/>
    <col min="70" max="70" width="39.36328125" style="1" bestFit="1" customWidth="1"/>
    <col min="71" max="71" width="41.81640625" style="1" bestFit="1" customWidth="1"/>
    <col min="72" max="72" width="51.90625" style="1" bestFit="1" customWidth="1"/>
    <col min="73" max="73" width="42" style="1" bestFit="1" customWidth="1"/>
    <col min="74" max="74" width="28.08984375" style="1" bestFit="1" customWidth="1"/>
    <col min="75" max="75" width="72.453125" style="1" bestFit="1" customWidth="1"/>
    <col min="76" max="76" width="54.36328125" style="1" bestFit="1" customWidth="1"/>
    <col min="77" max="77" width="66.54296875" style="1" bestFit="1" customWidth="1"/>
    <col min="78" max="78" width="15.36328125" style="1" bestFit="1" customWidth="1"/>
    <col min="79" max="79" width="39.81640625" style="1" bestFit="1" customWidth="1"/>
    <col min="80" max="80" width="64.08984375" style="1" bestFit="1" customWidth="1"/>
    <col min="81" max="81" width="34.90625" style="1" bestFit="1" customWidth="1"/>
    <col min="82" max="82" width="63.81640625" style="1" bestFit="1" customWidth="1"/>
    <col min="83" max="83" width="15.36328125" style="1" bestFit="1" customWidth="1"/>
    <col min="84" max="84" width="31.6328125" style="1" bestFit="1" customWidth="1"/>
    <col min="85" max="85" width="53.6328125" style="1" bestFit="1" customWidth="1"/>
    <col min="86" max="86" width="39.81640625" style="1" bestFit="1" customWidth="1"/>
    <col min="87" max="87" width="12.90625" style="1" bestFit="1" customWidth="1"/>
    <col min="88" max="88" width="34.90625" style="1" bestFit="1" customWidth="1"/>
    <col min="89" max="89" width="56.453125" style="1" bestFit="1" customWidth="1"/>
    <col min="90" max="90" width="15.1796875" style="1" bestFit="1" customWidth="1"/>
    <col min="91" max="91" width="72.453125" style="1" bestFit="1" customWidth="1"/>
    <col min="92" max="92" width="54.36328125" style="1" bestFit="1" customWidth="1"/>
    <col min="93" max="93" width="66.54296875" style="1" bestFit="1" customWidth="1"/>
    <col min="94" max="94" width="46.6328125" style="1" bestFit="1" customWidth="1"/>
    <col min="95" max="95" width="39.81640625" style="1" bestFit="1" customWidth="1"/>
    <col min="96" max="96" width="64.08984375" style="1" bestFit="1" customWidth="1"/>
    <col min="97" max="97" width="34.90625" style="1" bestFit="1" customWidth="1"/>
    <col min="98" max="98" width="63.81640625" style="1" bestFit="1" customWidth="1"/>
    <col min="99" max="99" width="27.54296875" style="1" bestFit="1" customWidth="1"/>
    <col min="100" max="100" width="31.6328125" style="1" bestFit="1" customWidth="1"/>
    <col min="101" max="101" width="53.6328125" style="1" bestFit="1" customWidth="1"/>
    <col min="102" max="102" width="30" style="1" bestFit="1" customWidth="1"/>
    <col min="103" max="103" width="39.81640625" style="1" bestFit="1" customWidth="1"/>
    <col min="104" max="104" width="12.90625" style="1" bestFit="1" customWidth="1"/>
    <col min="105" max="105" width="34.90625" style="1" bestFit="1" customWidth="1"/>
    <col min="106" max="106" width="56.453125" style="1" bestFit="1" customWidth="1"/>
    <col min="107" max="107" width="28.08984375" style="1" bestFit="1" customWidth="1"/>
    <col min="108" max="108" width="66.54296875" style="1" bestFit="1" customWidth="1"/>
    <col min="109" max="109" width="54.36328125" style="1" bestFit="1" customWidth="1"/>
    <col min="110" max="110" width="66.54296875" style="1" bestFit="1" customWidth="1"/>
    <col min="111" max="111" width="46.6328125" style="1" bestFit="1" customWidth="1"/>
    <col min="112" max="112" width="39.81640625" style="1" bestFit="1" customWidth="1"/>
    <col min="113" max="113" width="64.08984375" style="1" bestFit="1" customWidth="1"/>
    <col min="114" max="114" width="34.90625" style="1" bestFit="1" customWidth="1"/>
    <col min="115" max="115" width="63.81640625" style="1" bestFit="1" customWidth="1"/>
    <col min="116" max="116" width="30" style="1" bestFit="1" customWidth="1"/>
    <col min="117" max="117" width="31.6328125" style="1" bestFit="1" customWidth="1"/>
    <col min="118" max="118" width="53.6328125" style="1" bestFit="1" customWidth="1"/>
    <col min="119" max="119" width="30" style="1" bestFit="1" customWidth="1"/>
    <col min="120" max="120" width="39.81640625" style="1" bestFit="1" customWidth="1"/>
    <col min="121" max="121" width="12.90625" style="1" bestFit="1" customWidth="1"/>
    <col min="122" max="122" width="34.90625" style="1" bestFit="1" customWidth="1"/>
    <col min="123" max="123" width="56.453125" style="1" bestFit="1" customWidth="1"/>
    <col min="124" max="124" width="28.08984375" style="1" bestFit="1" customWidth="1"/>
    <col min="125" max="125" width="27.54296875" style="1" bestFit="1" customWidth="1"/>
    <col min="126" max="126" width="2.81640625" style="1" customWidth="1"/>
    <col min="127" max="16384" width="22.6328125" style="1"/>
  </cols>
  <sheetData>
    <row r="1" spans="1:126" x14ac:dyDescent="0.4"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126" x14ac:dyDescent="0.4">
      <c r="A2" s="1" t="s">
        <v>0</v>
      </c>
      <c r="C2" s="1" t="s">
        <v>1</v>
      </c>
      <c r="E2" s="1" t="s">
        <v>2</v>
      </c>
      <c r="AB2" s="2" t="s">
        <v>3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Z2" s="3" t="s">
        <v>4</v>
      </c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1" t="s">
        <v>5</v>
      </c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4" t="s">
        <v>6</v>
      </c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7" t="s">
        <v>7</v>
      </c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 t="s">
        <v>8</v>
      </c>
      <c r="DV2" s="17"/>
    </row>
    <row r="3" spans="1:126" s="7" customFormat="1" ht="16" x14ac:dyDescent="0.4">
      <c r="A3" s="7" t="s">
        <v>88</v>
      </c>
      <c r="B3" s="7" t="s">
        <v>89</v>
      </c>
      <c r="C3" s="7" t="s">
        <v>85</v>
      </c>
      <c r="D3" s="7" t="s">
        <v>9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9</v>
      </c>
      <c r="AB3" s="8" t="s">
        <v>11</v>
      </c>
      <c r="AC3" s="8" t="s">
        <v>12</v>
      </c>
      <c r="AD3" s="8" t="s">
        <v>13</v>
      </c>
      <c r="AE3" s="8" t="s">
        <v>14</v>
      </c>
      <c r="AF3" s="8" t="s">
        <v>15</v>
      </c>
      <c r="AG3" s="8" t="s">
        <v>16</v>
      </c>
      <c r="AH3" s="8" t="s">
        <v>17</v>
      </c>
      <c r="AI3" s="8" t="s">
        <v>18</v>
      </c>
      <c r="AJ3" s="8" t="s">
        <v>19</v>
      </c>
      <c r="AK3" s="8" t="s">
        <v>20</v>
      </c>
      <c r="AL3" s="8" t="s">
        <v>21</v>
      </c>
      <c r="AM3" s="8" t="s">
        <v>22</v>
      </c>
      <c r="AN3" s="8" t="s">
        <v>23</v>
      </c>
      <c r="AO3" s="8" t="s">
        <v>24</v>
      </c>
      <c r="AP3" s="8" t="s">
        <v>25</v>
      </c>
      <c r="AQ3" s="8" t="s">
        <v>26</v>
      </c>
      <c r="AR3" s="8" t="s">
        <v>27</v>
      </c>
      <c r="AS3" s="8" t="s">
        <v>28</v>
      </c>
      <c r="AT3" s="8" t="s">
        <v>29</v>
      </c>
      <c r="AU3" s="8" t="s">
        <v>30</v>
      </c>
      <c r="AV3" s="8" t="s">
        <v>31</v>
      </c>
      <c r="AW3" s="8" t="s">
        <v>32</v>
      </c>
      <c r="AX3" s="8" t="s">
        <v>33</v>
      </c>
      <c r="AY3" s="7" t="s">
        <v>9</v>
      </c>
      <c r="AZ3" s="9" t="s">
        <v>11</v>
      </c>
      <c r="BA3" s="9" t="s">
        <v>12</v>
      </c>
      <c r="BB3" s="9" t="s">
        <v>13</v>
      </c>
      <c r="BC3" s="9" t="s">
        <v>14</v>
      </c>
      <c r="BD3" s="9" t="s">
        <v>15</v>
      </c>
      <c r="BE3" s="9" t="s">
        <v>16</v>
      </c>
      <c r="BF3" s="9" t="s">
        <v>17</v>
      </c>
      <c r="BG3" s="9" t="s">
        <v>18</v>
      </c>
      <c r="BH3" s="9" t="s">
        <v>19</v>
      </c>
      <c r="BI3" s="9" t="s">
        <v>20</v>
      </c>
      <c r="BJ3" s="9" t="s">
        <v>21</v>
      </c>
      <c r="BK3" s="9" t="s">
        <v>22</v>
      </c>
      <c r="BL3" s="9" t="s">
        <v>23</v>
      </c>
      <c r="BM3" s="9" t="s">
        <v>24</v>
      </c>
      <c r="BN3" s="9" t="s">
        <v>25</v>
      </c>
      <c r="BO3" s="9" t="s">
        <v>26</v>
      </c>
      <c r="BP3" s="9" t="s">
        <v>27</v>
      </c>
      <c r="BQ3" s="9" t="s">
        <v>28</v>
      </c>
      <c r="BR3" s="9" t="s">
        <v>29</v>
      </c>
      <c r="BS3" s="9" t="s">
        <v>30</v>
      </c>
      <c r="BT3" s="9" t="s">
        <v>31</v>
      </c>
      <c r="BU3" s="9" t="s">
        <v>32</v>
      </c>
      <c r="BV3" s="9" t="s">
        <v>33</v>
      </c>
      <c r="BW3" s="12" t="s">
        <v>121</v>
      </c>
      <c r="BX3" s="12" t="s">
        <v>35</v>
      </c>
      <c r="BY3" s="12" t="s">
        <v>36</v>
      </c>
      <c r="BZ3" s="12" t="s">
        <v>93</v>
      </c>
      <c r="CA3" s="12" t="s">
        <v>38</v>
      </c>
      <c r="CB3" s="12" t="s">
        <v>39</v>
      </c>
      <c r="CC3" s="12" t="s">
        <v>40</v>
      </c>
      <c r="CD3" s="12" t="s">
        <v>41</v>
      </c>
      <c r="CE3" s="12" t="s">
        <v>42</v>
      </c>
      <c r="CF3" s="12" t="s">
        <v>43</v>
      </c>
      <c r="CG3" s="12" t="s">
        <v>44</v>
      </c>
      <c r="CH3" s="12" t="s">
        <v>46</v>
      </c>
      <c r="CI3" s="12" t="s">
        <v>47</v>
      </c>
      <c r="CJ3" s="12" t="s">
        <v>48</v>
      </c>
      <c r="CK3" s="12" t="s">
        <v>49</v>
      </c>
      <c r="CL3" s="12" t="s">
        <v>9</v>
      </c>
      <c r="CM3" s="15" t="s">
        <v>34</v>
      </c>
      <c r="CN3" s="15" t="s">
        <v>35</v>
      </c>
      <c r="CO3" s="15" t="s">
        <v>36</v>
      </c>
      <c r="CP3" s="15" t="s">
        <v>37</v>
      </c>
      <c r="CQ3" s="15" t="s">
        <v>38</v>
      </c>
      <c r="CR3" s="15" t="s">
        <v>39</v>
      </c>
      <c r="CS3" s="15" t="s">
        <v>40</v>
      </c>
      <c r="CT3" s="15" t="s">
        <v>41</v>
      </c>
      <c r="CU3" s="15" t="s">
        <v>42</v>
      </c>
      <c r="CV3" s="15" t="s">
        <v>43</v>
      </c>
      <c r="CW3" s="15" t="s">
        <v>44</v>
      </c>
      <c r="CX3" s="15" t="s">
        <v>45</v>
      </c>
      <c r="CY3" s="15" t="s">
        <v>46</v>
      </c>
      <c r="CZ3" s="15" t="s">
        <v>47</v>
      </c>
      <c r="DA3" s="15" t="s">
        <v>48</v>
      </c>
      <c r="DB3" s="15" t="s">
        <v>49</v>
      </c>
      <c r="DC3" s="15" t="s">
        <v>33</v>
      </c>
      <c r="DD3" s="18" t="s">
        <v>34</v>
      </c>
      <c r="DE3" s="18" t="s">
        <v>35</v>
      </c>
      <c r="DF3" s="18" t="s">
        <v>36</v>
      </c>
      <c r="DG3" s="18" t="s">
        <v>37</v>
      </c>
      <c r="DH3" s="18" t="s">
        <v>38</v>
      </c>
      <c r="DI3" s="18" t="s">
        <v>39</v>
      </c>
      <c r="DJ3" s="18" t="s">
        <v>40</v>
      </c>
      <c r="DK3" s="18" t="s">
        <v>41</v>
      </c>
      <c r="DL3" s="18" t="s">
        <v>42</v>
      </c>
      <c r="DM3" s="18" t="s">
        <v>43</v>
      </c>
      <c r="DN3" s="18" t="s">
        <v>44</v>
      </c>
      <c r="DO3" s="18" t="s">
        <v>45</v>
      </c>
      <c r="DP3" s="18" t="s">
        <v>46</v>
      </c>
      <c r="DQ3" s="18" t="s">
        <v>47</v>
      </c>
      <c r="DR3" s="18" t="s">
        <v>48</v>
      </c>
      <c r="DS3" s="18" t="s">
        <v>49</v>
      </c>
      <c r="DT3" s="18" t="s">
        <v>33</v>
      </c>
      <c r="DU3" s="18" t="s">
        <v>10</v>
      </c>
      <c r="DV3" s="18"/>
    </row>
    <row r="4" spans="1:126" ht="17" x14ac:dyDescent="0.4">
      <c r="A4" s="31" t="s">
        <v>96</v>
      </c>
      <c r="B4" s="31" t="s">
        <v>97</v>
      </c>
      <c r="C4" s="31" t="s">
        <v>98</v>
      </c>
      <c r="D4" s="10"/>
      <c r="E4" s="10"/>
      <c r="F4" s="10"/>
      <c r="G4" s="10"/>
      <c r="H4" s="10" t="s">
        <v>14</v>
      </c>
      <c r="I4" s="10" t="s">
        <v>15</v>
      </c>
      <c r="J4" s="10"/>
      <c r="K4" s="10"/>
      <c r="L4" s="10"/>
      <c r="M4" s="10"/>
      <c r="N4" s="10"/>
      <c r="O4" s="10"/>
      <c r="P4" s="10"/>
      <c r="Q4" s="10" t="s">
        <v>23</v>
      </c>
      <c r="R4" s="10" t="s">
        <v>24</v>
      </c>
      <c r="S4" s="10"/>
      <c r="T4" s="10" t="s">
        <v>26</v>
      </c>
      <c r="U4" s="10"/>
      <c r="V4" s="10"/>
      <c r="W4" s="10" t="s">
        <v>29</v>
      </c>
      <c r="X4" s="10" t="s">
        <v>30</v>
      </c>
      <c r="Y4" s="10"/>
      <c r="Z4" s="10"/>
      <c r="AA4" s="10"/>
      <c r="AB4" s="2"/>
      <c r="AC4" s="2"/>
      <c r="AD4" s="2"/>
      <c r="AE4" s="2" t="s">
        <v>92</v>
      </c>
      <c r="AF4" s="2" t="s">
        <v>92</v>
      </c>
      <c r="AG4" s="2"/>
      <c r="AH4" s="2"/>
      <c r="AI4" s="2"/>
      <c r="AJ4" s="2"/>
      <c r="AK4" s="2"/>
      <c r="AL4" s="2"/>
      <c r="AM4" s="2"/>
      <c r="AN4" s="2" t="s">
        <v>92</v>
      </c>
      <c r="AO4" s="2" t="s">
        <v>92</v>
      </c>
      <c r="AP4" s="2"/>
      <c r="AQ4" s="2" t="s">
        <v>50</v>
      </c>
      <c r="AR4" s="2"/>
      <c r="AS4" s="2"/>
      <c r="AT4" s="2" t="s">
        <v>50</v>
      </c>
      <c r="AU4" s="2" t="s">
        <v>50</v>
      </c>
      <c r="AV4" s="2"/>
      <c r="AW4" s="2"/>
      <c r="AX4" s="2"/>
      <c r="AY4" s="10"/>
      <c r="AZ4" s="3"/>
      <c r="BA4" s="3"/>
      <c r="BB4" s="3"/>
      <c r="BC4" s="3" t="s">
        <v>52</v>
      </c>
      <c r="BD4" s="3" t="s">
        <v>52</v>
      </c>
      <c r="BE4" s="3"/>
      <c r="BF4" s="3"/>
      <c r="BG4" s="3"/>
      <c r="BH4" s="3"/>
      <c r="BI4" s="3"/>
      <c r="BJ4" s="3"/>
      <c r="BK4" s="3"/>
      <c r="BL4" s="3" t="s">
        <v>52</v>
      </c>
      <c r="BM4" s="3" t="s">
        <v>52</v>
      </c>
      <c r="BN4" s="3"/>
      <c r="BO4" s="3" t="s">
        <v>52</v>
      </c>
      <c r="BP4" s="3"/>
      <c r="BQ4" s="3"/>
      <c r="BR4" s="3" t="s">
        <v>58</v>
      </c>
      <c r="BS4" s="3" t="s">
        <v>58</v>
      </c>
      <c r="BT4" s="3"/>
      <c r="BU4" s="3"/>
      <c r="BV4" s="3"/>
      <c r="BW4" s="13"/>
      <c r="BX4" s="13"/>
      <c r="BY4" s="13"/>
      <c r="BZ4" s="13" t="s">
        <v>120</v>
      </c>
      <c r="CA4" s="13" t="s">
        <v>38</v>
      </c>
      <c r="CB4" s="13" t="s">
        <v>39</v>
      </c>
      <c r="CC4" s="13"/>
      <c r="CD4" s="13"/>
      <c r="CE4" s="13" t="s">
        <v>42</v>
      </c>
      <c r="CF4" s="13"/>
      <c r="CG4" s="13"/>
      <c r="CH4" s="13"/>
      <c r="CI4" s="13" t="s">
        <v>47</v>
      </c>
      <c r="CJ4" s="13"/>
      <c r="CK4" s="13"/>
      <c r="CL4" s="13"/>
      <c r="CM4" s="16"/>
      <c r="CN4" s="16"/>
      <c r="CO4" s="16"/>
      <c r="CP4" s="16" t="s">
        <v>53</v>
      </c>
      <c r="CQ4" s="16" t="s">
        <v>59</v>
      </c>
      <c r="CR4" s="16" t="s">
        <v>53</v>
      </c>
      <c r="CS4" s="16"/>
      <c r="CT4" s="16"/>
      <c r="CU4" s="16" t="s">
        <v>55</v>
      </c>
      <c r="CV4" s="16"/>
      <c r="CW4" s="16"/>
      <c r="CX4" s="16"/>
      <c r="CY4" s="16" t="s">
        <v>55</v>
      </c>
      <c r="CZ4" s="16"/>
      <c r="DA4" s="16"/>
      <c r="DB4" s="16"/>
      <c r="DC4" s="16"/>
      <c r="DD4" s="18"/>
      <c r="DE4" s="2"/>
      <c r="DF4" s="2"/>
      <c r="DG4" s="2" t="s">
        <v>95</v>
      </c>
      <c r="DH4" s="2" t="s">
        <v>56</v>
      </c>
      <c r="DI4" s="2" t="s">
        <v>94</v>
      </c>
      <c r="DJ4" s="2"/>
      <c r="DK4" s="2"/>
      <c r="DL4" s="2" t="s">
        <v>56</v>
      </c>
      <c r="DM4" s="2"/>
      <c r="DN4" s="2"/>
      <c r="DO4" s="2"/>
      <c r="DP4" s="2" t="s">
        <v>56</v>
      </c>
      <c r="DQ4" s="2"/>
      <c r="DR4" s="2"/>
      <c r="DS4" s="2"/>
      <c r="DT4" s="2"/>
      <c r="DU4" s="2"/>
      <c r="DV4" s="2"/>
    </row>
    <row r="5" spans="1:126" ht="17" x14ac:dyDescent="0.4">
      <c r="A5" s="31" t="s">
        <v>96</v>
      </c>
      <c r="B5" s="31" t="s">
        <v>99</v>
      </c>
      <c r="C5" s="31" t="s">
        <v>100</v>
      </c>
      <c r="D5" s="10"/>
      <c r="E5" s="10" t="s">
        <v>11</v>
      </c>
      <c r="F5" s="10"/>
      <c r="G5" s="10"/>
      <c r="H5" s="10"/>
      <c r="I5" s="10"/>
      <c r="J5" s="10"/>
      <c r="K5" s="10" t="s">
        <v>17</v>
      </c>
      <c r="L5" s="10"/>
      <c r="M5" s="10"/>
      <c r="N5" s="10"/>
      <c r="O5" s="10"/>
      <c r="P5" s="10"/>
      <c r="Q5" s="10" t="s">
        <v>23</v>
      </c>
      <c r="R5" s="10" t="s">
        <v>24</v>
      </c>
      <c r="S5" s="10"/>
      <c r="T5" s="10"/>
      <c r="U5" s="10"/>
      <c r="V5" s="10"/>
      <c r="W5" s="10"/>
      <c r="X5" s="10"/>
      <c r="Y5" s="10"/>
      <c r="Z5" s="10"/>
      <c r="AA5" s="10"/>
      <c r="AB5" s="2" t="s">
        <v>92</v>
      </c>
      <c r="AC5" s="2"/>
      <c r="AD5" s="2"/>
      <c r="AE5" s="2"/>
      <c r="AF5" s="2"/>
      <c r="AG5" s="2"/>
      <c r="AH5" s="2" t="s">
        <v>92</v>
      </c>
      <c r="AI5" s="2"/>
      <c r="AJ5" s="2"/>
      <c r="AK5" s="2"/>
      <c r="AL5" s="2"/>
      <c r="AM5" s="2"/>
      <c r="AN5" s="2" t="s">
        <v>92</v>
      </c>
      <c r="AO5" s="2" t="s">
        <v>92</v>
      </c>
      <c r="AP5" s="2"/>
      <c r="AQ5" s="2"/>
      <c r="AR5" s="2"/>
      <c r="AS5" s="2"/>
      <c r="AT5" s="2"/>
      <c r="AU5" s="2"/>
      <c r="AV5" s="2"/>
      <c r="AW5" s="2"/>
      <c r="AX5" s="2"/>
      <c r="AY5" s="10"/>
      <c r="AZ5" s="3" t="s">
        <v>52</v>
      </c>
      <c r="BA5" s="3"/>
      <c r="BB5" s="3"/>
      <c r="BC5" s="3"/>
      <c r="BD5" s="3"/>
      <c r="BE5" s="3"/>
      <c r="BF5" s="3" t="s">
        <v>52</v>
      </c>
      <c r="BG5" s="3"/>
      <c r="BH5" s="3"/>
      <c r="BI5" s="3"/>
      <c r="BJ5" s="3"/>
      <c r="BK5" s="3"/>
      <c r="BL5" s="3" t="s">
        <v>52</v>
      </c>
      <c r="BM5" s="3" t="s">
        <v>52</v>
      </c>
      <c r="BN5" s="3"/>
      <c r="BO5" s="3"/>
      <c r="BP5" s="3"/>
      <c r="BQ5" s="3"/>
      <c r="BR5" s="3"/>
      <c r="BS5" s="3"/>
      <c r="BT5" s="3"/>
      <c r="BU5" s="3"/>
      <c r="BV5" s="3"/>
      <c r="BW5" s="13"/>
      <c r="BX5" s="13"/>
      <c r="BY5" s="13"/>
      <c r="BZ5" s="13" t="s">
        <v>93</v>
      </c>
      <c r="CA5" s="13"/>
      <c r="CB5" s="13" t="s">
        <v>39</v>
      </c>
      <c r="CC5" s="13"/>
      <c r="CD5" s="13"/>
      <c r="CE5" s="13" t="s">
        <v>42</v>
      </c>
      <c r="CF5" s="13" t="s">
        <v>43</v>
      </c>
      <c r="CG5" s="13"/>
      <c r="CH5" s="13"/>
      <c r="CI5" s="13" t="s">
        <v>47</v>
      </c>
      <c r="CJ5" s="13"/>
      <c r="CK5" s="13"/>
      <c r="CL5" s="13"/>
      <c r="CM5" s="16"/>
      <c r="CN5" s="16"/>
      <c r="CO5" s="16"/>
      <c r="CP5" s="16" t="s">
        <v>53</v>
      </c>
      <c r="CQ5" s="16"/>
      <c r="CR5" s="16" t="s">
        <v>53</v>
      </c>
      <c r="CS5" s="16"/>
      <c r="CT5" s="16"/>
      <c r="CU5" s="16" t="s">
        <v>53</v>
      </c>
      <c r="CV5" s="16" t="s">
        <v>55</v>
      </c>
      <c r="CW5" s="16"/>
      <c r="CX5" s="16"/>
      <c r="CY5" s="16" t="s">
        <v>55</v>
      </c>
      <c r="CZ5" s="16"/>
      <c r="DA5" s="16"/>
      <c r="DB5" s="16"/>
      <c r="DC5" s="16"/>
      <c r="DD5" s="2"/>
      <c r="DE5" s="2"/>
      <c r="DF5" s="2"/>
      <c r="DG5" s="2" t="s">
        <v>94</v>
      </c>
      <c r="DH5" s="2"/>
      <c r="DI5" s="2" t="s">
        <v>94</v>
      </c>
      <c r="DJ5" s="2"/>
      <c r="DK5" s="2"/>
      <c r="DL5" s="2" t="s">
        <v>95</v>
      </c>
      <c r="DM5" s="2" t="s">
        <v>94</v>
      </c>
      <c r="DN5" s="2"/>
      <c r="DO5" s="2"/>
      <c r="DP5" s="2" t="s">
        <v>94</v>
      </c>
      <c r="DQ5" s="2"/>
      <c r="DR5" s="2"/>
      <c r="DS5" s="2"/>
      <c r="DT5" s="2" t="s">
        <v>57</v>
      </c>
      <c r="DU5" s="2"/>
      <c r="DV5" s="2"/>
    </row>
    <row r="6" spans="1:126" ht="17" x14ac:dyDescent="0.4">
      <c r="A6" s="31" t="s">
        <v>96</v>
      </c>
      <c r="B6" s="31" t="s">
        <v>101</v>
      </c>
      <c r="C6" s="31" t="s">
        <v>102</v>
      </c>
      <c r="D6" s="10"/>
      <c r="E6" s="10" t="s">
        <v>11</v>
      </c>
      <c r="F6" s="10"/>
      <c r="G6" s="10"/>
      <c r="H6" s="10" t="s">
        <v>14</v>
      </c>
      <c r="I6" s="10" t="s">
        <v>15</v>
      </c>
      <c r="J6" s="10"/>
      <c r="K6" s="10" t="s">
        <v>17</v>
      </c>
      <c r="L6" s="10"/>
      <c r="M6" s="10"/>
      <c r="N6" s="10"/>
      <c r="O6" s="10"/>
      <c r="P6" s="10"/>
      <c r="Q6" s="10" t="s">
        <v>23</v>
      </c>
      <c r="R6" s="10" t="s">
        <v>24</v>
      </c>
      <c r="S6" s="10" t="s">
        <v>25</v>
      </c>
      <c r="T6" s="10"/>
      <c r="U6" s="10"/>
      <c r="V6" s="10"/>
      <c r="W6" s="10"/>
      <c r="X6" s="10"/>
      <c r="Y6" s="10"/>
      <c r="Z6" s="10"/>
      <c r="AA6" s="10"/>
      <c r="AB6" s="2" t="s">
        <v>50</v>
      </c>
      <c r="AC6" s="2"/>
      <c r="AD6" s="2"/>
      <c r="AE6" s="2" t="s">
        <v>54</v>
      </c>
      <c r="AF6" s="2" t="s">
        <v>54</v>
      </c>
      <c r="AG6" s="2"/>
      <c r="AH6" s="2" t="s">
        <v>54</v>
      </c>
      <c r="AI6" s="2"/>
      <c r="AJ6" s="2"/>
      <c r="AK6" s="2"/>
      <c r="AL6" s="2"/>
      <c r="AM6" s="2"/>
      <c r="AN6" s="2" t="s">
        <v>50</v>
      </c>
      <c r="AO6" s="2" t="s">
        <v>50</v>
      </c>
      <c r="AP6" s="2" t="s">
        <v>54</v>
      </c>
      <c r="AQ6" s="2"/>
      <c r="AR6" s="2"/>
      <c r="AS6" s="2"/>
      <c r="AT6" s="2"/>
      <c r="AU6" s="2"/>
      <c r="AV6" s="2"/>
      <c r="AW6" s="2"/>
      <c r="AX6" s="2"/>
      <c r="AY6" s="10"/>
      <c r="AZ6" s="3" t="s">
        <v>52</v>
      </c>
      <c r="BA6" s="3"/>
      <c r="BB6" s="3"/>
      <c r="BC6" s="3" t="s">
        <v>52</v>
      </c>
      <c r="BD6" s="3" t="s">
        <v>52</v>
      </c>
      <c r="BE6" s="3"/>
      <c r="BF6" s="3" t="s">
        <v>52</v>
      </c>
      <c r="BG6" s="3"/>
      <c r="BH6" s="3"/>
      <c r="BI6" s="3"/>
      <c r="BJ6" s="3"/>
      <c r="BK6" s="3"/>
      <c r="BL6" s="3" t="s">
        <v>52</v>
      </c>
      <c r="BM6" s="3" t="s">
        <v>52</v>
      </c>
      <c r="BN6" s="3" t="s">
        <v>52</v>
      </c>
      <c r="BO6" s="3"/>
      <c r="BP6" s="3"/>
      <c r="BQ6" s="3"/>
      <c r="BR6" s="3"/>
      <c r="BS6" s="3"/>
      <c r="BT6" s="3"/>
      <c r="BU6" s="3"/>
      <c r="BV6" s="3"/>
      <c r="BW6" s="13"/>
      <c r="BX6" s="13"/>
      <c r="BY6" s="13"/>
      <c r="BZ6" s="13"/>
      <c r="CA6" s="13"/>
      <c r="CB6" s="13"/>
      <c r="CC6" s="13"/>
      <c r="CD6" s="13"/>
      <c r="CE6" s="13" t="s">
        <v>42</v>
      </c>
      <c r="CF6" s="13"/>
      <c r="CG6" s="13"/>
      <c r="CH6" s="13"/>
      <c r="CI6" s="13" t="s">
        <v>47</v>
      </c>
      <c r="CJ6" s="13"/>
      <c r="CK6" s="13"/>
      <c r="CL6" s="13"/>
      <c r="CM6" s="16"/>
      <c r="CN6" s="16"/>
      <c r="CO6" s="16"/>
      <c r="CP6" s="16"/>
      <c r="CQ6" s="16"/>
      <c r="CR6" s="16"/>
      <c r="CS6" s="16"/>
      <c r="CT6" s="16"/>
      <c r="CU6" s="16" t="s">
        <v>53</v>
      </c>
      <c r="CV6" s="16"/>
      <c r="CW6" s="16"/>
      <c r="CX6" s="16"/>
      <c r="CY6" s="16" t="s">
        <v>53</v>
      </c>
      <c r="CZ6" s="16"/>
      <c r="DA6" s="16"/>
      <c r="DB6" s="16"/>
      <c r="DC6" s="16"/>
      <c r="DD6" s="2"/>
      <c r="DE6" s="2"/>
      <c r="DF6" s="2"/>
      <c r="DG6" s="2"/>
      <c r="DH6" s="2"/>
      <c r="DI6" s="2"/>
      <c r="DJ6" s="2"/>
      <c r="DK6" s="2"/>
      <c r="DL6" s="2" t="s">
        <v>94</v>
      </c>
      <c r="DM6" s="2"/>
      <c r="DN6" s="2"/>
      <c r="DO6" s="2"/>
      <c r="DP6" s="2" t="s">
        <v>94</v>
      </c>
      <c r="DQ6" s="2"/>
      <c r="DR6" s="2"/>
      <c r="DS6" s="2"/>
      <c r="DT6" s="2" t="s">
        <v>86</v>
      </c>
      <c r="DU6" s="2"/>
      <c r="DV6" s="2"/>
    </row>
    <row r="7" spans="1:126" ht="17" x14ac:dyDescent="0.4">
      <c r="A7" s="31" t="s">
        <v>96</v>
      </c>
      <c r="B7" s="31" t="s">
        <v>104</v>
      </c>
      <c r="C7" s="31" t="s">
        <v>103</v>
      </c>
      <c r="D7" s="10"/>
      <c r="E7" s="10" t="s">
        <v>11</v>
      </c>
      <c r="F7" s="10" t="s">
        <v>12</v>
      </c>
      <c r="G7" s="10"/>
      <c r="H7" s="10"/>
      <c r="I7" s="10"/>
      <c r="J7" s="10" t="s">
        <v>16</v>
      </c>
      <c r="K7" s="10"/>
      <c r="L7" s="10"/>
      <c r="M7" s="10"/>
      <c r="N7" s="10"/>
      <c r="O7" s="10"/>
      <c r="P7" s="10"/>
      <c r="Q7" s="10" t="s">
        <v>23</v>
      </c>
      <c r="R7" s="10" t="s">
        <v>24</v>
      </c>
      <c r="S7" s="10" t="s">
        <v>25</v>
      </c>
      <c r="T7" s="10"/>
      <c r="U7" s="10"/>
      <c r="V7" s="10"/>
      <c r="W7" s="10"/>
      <c r="X7" s="10"/>
      <c r="Y7" s="10"/>
      <c r="Z7" s="10"/>
      <c r="AA7" s="10"/>
      <c r="AB7" s="2" t="s">
        <v>50</v>
      </c>
      <c r="AC7" s="2" t="s">
        <v>50</v>
      </c>
      <c r="AD7" s="2"/>
      <c r="AE7" s="2"/>
      <c r="AF7" s="2"/>
      <c r="AG7" s="2" t="s">
        <v>92</v>
      </c>
      <c r="AH7" s="2"/>
      <c r="AI7" s="2"/>
      <c r="AJ7" s="2"/>
      <c r="AK7" s="2"/>
      <c r="AL7" s="2"/>
      <c r="AM7" s="2"/>
      <c r="AN7" s="2" t="s">
        <v>92</v>
      </c>
      <c r="AO7" s="2" t="s">
        <v>92</v>
      </c>
      <c r="AP7" s="2" t="s">
        <v>92</v>
      </c>
      <c r="AQ7" s="2"/>
      <c r="AR7" s="2"/>
      <c r="AS7" s="2"/>
      <c r="AT7" s="2"/>
      <c r="AU7" s="2"/>
      <c r="AV7" s="2"/>
      <c r="AW7" s="2"/>
      <c r="AX7" s="2"/>
      <c r="AY7" s="10"/>
      <c r="AZ7" s="3" t="s">
        <v>51</v>
      </c>
      <c r="BA7" s="3" t="s">
        <v>58</v>
      </c>
      <c r="BB7" s="3"/>
      <c r="BC7" s="3"/>
      <c r="BD7" s="3"/>
      <c r="BE7" s="3" t="s">
        <v>52</v>
      </c>
      <c r="BF7" s="3"/>
      <c r="BG7" s="3"/>
      <c r="BH7" s="3"/>
      <c r="BI7" s="3"/>
      <c r="BJ7" s="3"/>
      <c r="BK7" s="3"/>
      <c r="BL7" s="3" t="s">
        <v>52</v>
      </c>
      <c r="BM7" s="3" t="s">
        <v>51</v>
      </c>
      <c r="BN7" s="3" t="s">
        <v>52</v>
      </c>
      <c r="BO7" s="3"/>
      <c r="BP7" s="3"/>
      <c r="BQ7" s="3"/>
      <c r="BR7" s="3"/>
      <c r="BS7" s="3"/>
      <c r="BT7" s="3"/>
      <c r="BU7" s="3"/>
      <c r="BV7" s="3"/>
      <c r="BW7" s="13"/>
      <c r="BX7" s="13"/>
      <c r="BY7" s="13"/>
      <c r="BZ7" s="13"/>
      <c r="CA7" s="13"/>
      <c r="CB7" s="13" t="s">
        <v>39</v>
      </c>
      <c r="CC7" s="13"/>
      <c r="CD7" s="13"/>
      <c r="CE7" s="13" t="s">
        <v>42</v>
      </c>
      <c r="CF7" s="13"/>
      <c r="CG7" s="13"/>
      <c r="CH7" s="13"/>
      <c r="CI7" s="13" t="s">
        <v>47</v>
      </c>
      <c r="CJ7" s="13"/>
      <c r="CK7" s="13" t="s">
        <v>49</v>
      </c>
      <c r="CL7" s="13"/>
      <c r="CM7" s="16"/>
      <c r="CN7" s="16"/>
      <c r="CO7" s="16"/>
      <c r="CP7" s="16"/>
      <c r="CQ7" s="16"/>
      <c r="CR7" s="16" t="s">
        <v>55</v>
      </c>
      <c r="CS7" s="16"/>
      <c r="CT7" s="16"/>
      <c r="CU7" s="16" t="s">
        <v>53</v>
      </c>
      <c r="CV7" s="16"/>
      <c r="CW7" s="16"/>
      <c r="CX7" s="16"/>
      <c r="CY7" s="16" t="s">
        <v>55</v>
      </c>
      <c r="CZ7" s="16"/>
      <c r="DA7" s="16" t="s">
        <v>55</v>
      </c>
      <c r="DB7" s="16"/>
      <c r="DC7" s="16"/>
      <c r="DD7" s="2"/>
      <c r="DE7" s="2"/>
      <c r="DF7" s="2"/>
      <c r="DG7" s="2"/>
      <c r="DH7" s="2"/>
      <c r="DI7" s="2" t="s">
        <v>94</v>
      </c>
      <c r="DJ7" s="2"/>
      <c r="DK7" s="2"/>
      <c r="DL7" s="2" t="s">
        <v>94</v>
      </c>
      <c r="DM7" s="2"/>
      <c r="DN7" s="2"/>
      <c r="DO7" s="2"/>
      <c r="DP7" s="2" t="s">
        <v>94</v>
      </c>
      <c r="DQ7" s="2"/>
      <c r="DR7" s="2" t="s">
        <v>95</v>
      </c>
      <c r="DS7" s="2"/>
      <c r="DT7" s="2" t="s">
        <v>57</v>
      </c>
      <c r="DU7" s="2"/>
      <c r="DV7" s="2"/>
    </row>
    <row r="8" spans="1:126" ht="17" x14ac:dyDescent="0.4">
      <c r="A8" s="31" t="s">
        <v>96</v>
      </c>
      <c r="B8" s="31" t="s">
        <v>104</v>
      </c>
      <c r="C8" s="31" t="s">
        <v>105</v>
      </c>
      <c r="D8" s="10"/>
      <c r="E8" s="10" t="s">
        <v>11</v>
      </c>
      <c r="F8" s="10"/>
      <c r="G8" s="10"/>
      <c r="H8" s="10"/>
      <c r="I8" s="10" t="s">
        <v>15</v>
      </c>
      <c r="J8" s="10"/>
      <c r="K8" s="10"/>
      <c r="L8" s="10"/>
      <c r="M8" s="10"/>
      <c r="N8" s="10"/>
      <c r="O8" s="10" t="s">
        <v>21</v>
      </c>
      <c r="P8" s="10"/>
      <c r="Q8" s="10"/>
      <c r="R8" s="10"/>
      <c r="S8" s="10" t="s">
        <v>25</v>
      </c>
      <c r="T8" s="10"/>
      <c r="U8" s="10"/>
      <c r="V8" s="10"/>
      <c r="W8" s="10"/>
      <c r="X8" s="10"/>
      <c r="Y8" s="10"/>
      <c r="Z8" s="10"/>
      <c r="AA8" s="10"/>
      <c r="AB8" s="2" t="s">
        <v>50</v>
      </c>
      <c r="AC8" s="2"/>
      <c r="AD8" s="2"/>
      <c r="AE8" s="2"/>
      <c r="AF8" s="2" t="s">
        <v>92</v>
      </c>
      <c r="AG8" s="2"/>
      <c r="AH8" s="2"/>
      <c r="AI8" s="2"/>
      <c r="AJ8" s="2"/>
      <c r="AK8" s="2"/>
      <c r="AL8" s="2" t="s">
        <v>92</v>
      </c>
      <c r="AM8" s="2"/>
      <c r="AN8" s="2"/>
      <c r="AO8" s="2"/>
      <c r="AP8" s="2" t="s">
        <v>54</v>
      </c>
      <c r="AQ8" s="2"/>
      <c r="AR8" s="2"/>
      <c r="AS8" s="2"/>
      <c r="AT8" s="2"/>
      <c r="AU8" s="2"/>
      <c r="AV8" s="2"/>
      <c r="AW8" s="2"/>
      <c r="AX8" s="2"/>
      <c r="AY8" s="10"/>
      <c r="AZ8" s="3" t="s">
        <v>51</v>
      </c>
      <c r="BA8" s="3"/>
      <c r="BB8" s="3"/>
      <c r="BC8" s="3"/>
      <c r="BD8" s="3" t="s">
        <v>58</v>
      </c>
      <c r="BE8" s="3"/>
      <c r="BF8" s="3"/>
      <c r="BG8" s="3"/>
      <c r="BH8" s="3"/>
      <c r="BI8" s="3"/>
      <c r="BJ8" s="3" t="s">
        <v>58</v>
      </c>
      <c r="BK8" s="3"/>
      <c r="BL8" s="3"/>
      <c r="BM8" s="3"/>
      <c r="BN8" s="3" t="s">
        <v>52</v>
      </c>
      <c r="BO8" s="3"/>
      <c r="BP8" s="3"/>
      <c r="BQ8" s="3"/>
      <c r="BR8" s="3"/>
      <c r="BS8" s="3"/>
      <c r="BT8" s="3"/>
      <c r="BU8" s="3"/>
      <c r="BV8" s="3"/>
      <c r="BW8" s="13"/>
      <c r="BX8" s="13"/>
      <c r="BY8" s="13"/>
      <c r="BZ8" s="13" t="s">
        <v>93</v>
      </c>
      <c r="CA8" s="13" t="s">
        <v>38</v>
      </c>
      <c r="CB8" s="13"/>
      <c r="CC8" s="13" t="s">
        <v>40</v>
      </c>
      <c r="CD8" s="13"/>
      <c r="CE8" s="13" t="s">
        <v>42</v>
      </c>
      <c r="CF8" s="13"/>
      <c r="CG8" s="13"/>
      <c r="CH8" s="13"/>
      <c r="CI8" s="13" t="s">
        <v>47</v>
      </c>
      <c r="CJ8" s="13"/>
      <c r="CK8" s="13"/>
      <c r="CL8" s="13"/>
      <c r="CM8" s="16"/>
      <c r="CN8" s="16"/>
      <c r="CO8" s="16"/>
      <c r="CP8" s="16" t="s">
        <v>55</v>
      </c>
      <c r="CQ8" s="16" t="s">
        <v>55</v>
      </c>
      <c r="CR8" s="16"/>
      <c r="CS8" s="16" t="s">
        <v>59</v>
      </c>
      <c r="CT8" s="16"/>
      <c r="CU8" s="16" t="s">
        <v>55</v>
      </c>
      <c r="CV8" s="16"/>
      <c r="CW8" s="16"/>
      <c r="CX8" s="16"/>
      <c r="CY8" s="16" t="s">
        <v>55</v>
      </c>
      <c r="CZ8" s="16"/>
      <c r="DA8" s="16"/>
      <c r="DB8" s="16"/>
      <c r="DC8" s="16"/>
      <c r="DD8" s="2"/>
      <c r="DE8" s="2"/>
      <c r="DF8" s="2"/>
      <c r="DG8" s="2" t="s">
        <v>94</v>
      </c>
      <c r="DH8" s="2" t="s">
        <v>95</v>
      </c>
      <c r="DI8" s="2"/>
      <c r="DJ8" s="2" t="s">
        <v>56</v>
      </c>
      <c r="DK8" s="2"/>
      <c r="DL8" s="2" t="s">
        <v>95</v>
      </c>
      <c r="DM8" s="2"/>
      <c r="DN8" s="2"/>
      <c r="DO8" s="2"/>
      <c r="DP8" s="2" t="s">
        <v>94</v>
      </c>
      <c r="DQ8" s="2"/>
      <c r="DR8" s="2"/>
      <c r="DS8" s="2"/>
      <c r="DT8" s="2"/>
      <c r="DU8" s="2"/>
      <c r="DV8" s="2"/>
    </row>
    <row r="9" spans="1:126" ht="17" x14ac:dyDescent="0.4">
      <c r="A9" s="31" t="s">
        <v>96</v>
      </c>
      <c r="B9" s="31" t="s">
        <v>104</v>
      </c>
      <c r="C9" s="31" t="s">
        <v>106</v>
      </c>
      <c r="D9" s="10"/>
      <c r="E9" s="10" t="s">
        <v>11</v>
      </c>
      <c r="F9" s="10"/>
      <c r="G9" s="10"/>
      <c r="H9" s="10"/>
      <c r="I9" s="10" t="s">
        <v>15</v>
      </c>
      <c r="J9" s="10"/>
      <c r="K9" s="10"/>
      <c r="L9" s="10"/>
      <c r="M9" s="10"/>
      <c r="N9" s="10"/>
      <c r="O9" s="10"/>
      <c r="P9" s="10" t="s">
        <v>22</v>
      </c>
      <c r="Q9" s="10"/>
      <c r="R9" s="10" t="s">
        <v>24</v>
      </c>
      <c r="S9" s="10"/>
      <c r="T9" s="10"/>
      <c r="U9" s="10"/>
      <c r="V9" s="10"/>
      <c r="W9" s="10"/>
      <c r="X9" s="10"/>
      <c r="Y9" s="10"/>
      <c r="Z9" s="10"/>
      <c r="AA9" s="10"/>
      <c r="AB9" s="2" t="s">
        <v>50</v>
      </c>
      <c r="AC9" s="2"/>
      <c r="AD9" s="2"/>
      <c r="AE9" s="2"/>
      <c r="AF9" s="2" t="s">
        <v>50</v>
      </c>
      <c r="AG9" s="2"/>
      <c r="AH9" s="2"/>
      <c r="AI9" s="2"/>
      <c r="AJ9" s="2"/>
      <c r="AK9" s="2"/>
      <c r="AL9" s="2"/>
      <c r="AM9" s="2" t="s">
        <v>50</v>
      </c>
      <c r="AN9" s="2"/>
      <c r="AO9" s="2" t="s">
        <v>92</v>
      </c>
      <c r="AP9" s="2"/>
      <c r="AQ9" s="2"/>
      <c r="AR9" s="2"/>
      <c r="AS9" s="2"/>
      <c r="AT9" s="2"/>
      <c r="AU9" s="2"/>
      <c r="AV9" s="2"/>
      <c r="AW9" s="2"/>
      <c r="AX9" s="2"/>
      <c r="AY9" s="10"/>
      <c r="AZ9" s="3" t="s">
        <v>52</v>
      </c>
      <c r="BA9" s="3"/>
      <c r="BB9" s="3"/>
      <c r="BC9" s="3"/>
      <c r="BD9" s="3" t="s">
        <v>52</v>
      </c>
      <c r="BE9" s="3"/>
      <c r="BF9" s="3"/>
      <c r="BG9" s="3"/>
      <c r="BH9" s="3"/>
      <c r="BI9" s="3"/>
      <c r="BJ9" s="3"/>
      <c r="BK9" s="3" t="s">
        <v>52</v>
      </c>
      <c r="BL9" s="3"/>
      <c r="BM9" s="3" t="s">
        <v>52</v>
      </c>
      <c r="BN9" s="3"/>
      <c r="BO9" s="3"/>
      <c r="BP9" s="3"/>
      <c r="BQ9" s="3"/>
      <c r="BR9" s="3"/>
      <c r="BS9" s="3"/>
      <c r="BT9" s="3"/>
      <c r="BU9" s="3"/>
      <c r="BV9" s="3"/>
      <c r="BW9" s="13"/>
      <c r="BX9" s="13"/>
      <c r="BY9" s="13"/>
      <c r="BZ9" s="13"/>
      <c r="CA9" s="13"/>
      <c r="CB9" s="13" t="s">
        <v>39</v>
      </c>
      <c r="CC9" s="13"/>
      <c r="CD9" s="13"/>
      <c r="CE9" s="13" t="s">
        <v>42</v>
      </c>
      <c r="CF9" s="13" t="s">
        <v>43</v>
      </c>
      <c r="CG9" s="13"/>
      <c r="CH9" s="13"/>
      <c r="CI9" s="13" t="s">
        <v>47</v>
      </c>
      <c r="CJ9" s="13"/>
      <c r="CK9" s="13" t="s">
        <v>49</v>
      </c>
      <c r="CL9" s="13"/>
      <c r="CM9" s="16"/>
      <c r="CN9" s="16"/>
      <c r="CO9" s="16"/>
      <c r="CP9" s="16"/>
      <c r="CQ9" s="16"/>
      <c r="CR9" s="16" t="s">
        <v>53</v>
      </c>
      <c r="CS9" s="16"/>
      <c r="CT9" s="16"/>
      <c r="CU9" s="16" t="s">
        <v>53</v>
      </c>
      <c r="CV9" s="16" t="s">
        <v>53</v>
      </c>
      <c r="CW9" s="16"/>
      <c r="CX9" s="16"/>
      <c r="CY9" s="16" t="s">
        <v>53</v>
      </c>
      <c r="CZ9" s="16"/>
      <c r="DA9" s="16" t="s">
        <v>55</v>
      </c>
      <c r="DB9" s="16"/>
      <c r="DC9" s="16"/>
      <c r="DD9" s="2"/>
      <c r="DE9" s="2"/>
      <c r="DF9" s="2"/>
      <c r="DG9" s="2"/>
      <c r="DH9" s="2"/>
      <c r="DI9" s="2" t="s">
        <v>94</v>
      </c>
      <c r="DJ9" s="2"/>
      <c r="DK9" s="2"/>
      <c r="DL9" s="2" t="s">
        <v>95</v>
      </c>
      <c r="DM9" s="2" t="s">
        <v>94</v>
      </c>
      <c r="DN9" s="2"/>
      <c r="DO9" s="2"/>
      <c r="DP9" s="2" t="s">
        <v>94</v>
      </c>
      <c r="DQ9" s="2"/>
      <c r="DR9" s="2" t="s">
        <v>94</v>
      </c>
      <c r="DS9" s="2"/>
      <c r="DT9" s="2"/>
      <c r="DU9" s="2"/>
      <c r="DV9" s="2"/>
    </row>
    <row r="10" spans="1:126" ht="17" x14ac:dyDescent="0.4">
      <c r="A10" s="31" t="s">
        <v>96</v>
      </c>
      <c r="B10" s="31" t="s">
        <v>107</v>
      </c>
      <c r="C10" s="31" t="s">
        <v>108</v>
      </c>
      <c r="D10" s="10"/>
      <c r="E10" s="10" t="s">
        <v>11</v>
      </c>
      <c r="F10" s="10"/>
      <c r="G10" s="10"/>
      <c r="H10" s="10"/>
      <c r="I10" s="10" t="s">
        <v>15</v>
      </c>
      <c r="J10" s="10"/>
      <c r="K10" s="10"/>
      <c r="L10" s="10"/>
      <c r="M10" s="10"/>
      <c r="N10" s="10"/>
      <c r="O10" s="10"/>
      <c r="P10" s="10" t="s">
        <v>22</v>
      </c>
      <c r="Q10" s="10" t="s">
        <v>23</v>
      </c>
      <c r="R10" s="10"/>
      <c r="S10" s="10" t="s">
        <v>25</v>
      </c>
      <c r="T10" s="10" t="s">
        <v>26</v>
      </c>
      <c r="U10" s="10"/>
      <c r="V10" s="10"/>
      <c r="W10" s="10"/>
      <c r="X10" s="10"/>
      <c r="Y10" s="10" t="s">
        <v>31</v>
      </c>
      <c r="Z10" s="10"/>
      <c r="AA10" s="10"/>
      <c r="AB10" s="2" t="s">
        <v>50</v>
      </c>
      <c r="AC10" s="2"/>
      <c r="AD10" s="2"/>
      <c r="AE10" s="2"/>
      <c r="AF10" s="2" t="s">
        <v>54</v>
      </c>
      <c r="AG10" s="2"/>
      <c r="AH10" s="2"/>
      <c r="AI10" s="2"/>
      <c r="AJ10" s="2"/>
      <c r="AK10" s="2"/>
      <c r="AL10" s="2"/>
      <c r="AM10" s="2" t="s">
        <v>91</v>
      </c>
      <c r="AN10" s="2" t="s">
        <v>92</v>
      </c>
      <c r="AO10" s="2"/>
      <c r="AP10" s="2" t="s">
        <v>54</v>
      </c>
      <c r="AQ10" s="2" t="s">
        <v>50</v>
      </c>
      <c r="AR10" s="2"/>
      <c r="AS10" s="2"/>
      <c r="AT10" s="2"/>
      <c r="AU10" s="2"/>
      <c r="AV10" s="2" t="s">
        <v>91</v>
      </c>
      <c r="AW10" s="2"/>
      <c r="AX10" s="2"/>
      <c r="AY10" s="10"/>
      <c r="AZ10" s="3" t="s">
        <v>52</v>
      </c>
      <c r="BA10" s="3"/>
      <c r="BB10" s="3"/>
      <c r="BC10" s="3"/>
      <c r="BD10" s="3" t="s">
        <v>52</v>
      </c>
      <c r="BE10" s="3"/>
      <c r="BF10" s="3"/>
      <c r="BG10" s="3"/>
      <c r="BH10" s="3"/>
      <c r="BI10" s="3"/>
      <c r="BJ10" s="3"/>
      <c r="BK10" s="3" t="s">
        <v>52</v>
      </c>
      <c r="BL10" s="3" t="s">
        <v>52</v>
      </c>
      <c r="BM10" s="3"/>
      <c r="BN10" s="3" t="s">
        <v>52</v>
      </c>
      <c r="BO10" s="3" t="s">
        <v>51</v>
      </c>
      <c r="BP10" s="3"/>
      <c r="BQ10" s="3"/>
      <c r="BR10" s="3"/>
      <c r="BS10" s="3"/>
      <c r="BT10" s="3" t="s">
        <v>52</v>
      </c>
      <c r="BU10" s="3"/>
      <c r="BV10" s="3"/>
      <c r="BW10" s="13"/>
      <c r="BX10" s="13"/>
      <c r="BY10" s="13"/>
      <c r="BZ10" s="13"/>
      <c r="CA10" s="13" t="s">
        <v>38</v>
      </c>
      <c r="CB10" s="13" t="s">
        <v>39</v>
      </c>
      <c r="CC10" s="13"/>
      <c r="CD10" s="13"/>
      <c r="CE10" s="13" t="s">
        <v>42</v>
      </c>
      <c r="CF10" s="13"/>
      <c r="CG10" s="13"/>
      <c r="CH10" s="13"/>
      <c r="CI10" s="13" t="s">
        <v>47</v>
      </c>
      <c r="CJ10" s="13"/>
      <c r="CK10" s="13"/>
      <c r="CL10" s="13"/>
      <c r="CM10" s="16"/>
      <c r="CN10" s="16"/>
      <c r="CO10" s="16"/>
      <c r="CP10" s="16"/>
      <c r="CQ10" s="16" t="s">
        <v>53</v>
      </c>
      <c r="CR10" s="16" t="s">
        <v>53</v>
      </c>
      <c r="CS10" s="16"/>
      <c r="CT10" s="16"/>
      <c r="CU10" s="16" t="s">
        <v>53</v>
      </c>
      <c r="CV10" s="16"/>
      <c r="CW10" s="16"/>
      <c r="CX10" s="16"/>
      <c r="CY10" s="16" t="s">
        <v>53</v>
      </c>
      <c r="CZ10" s="16"/>
      <c r="DA10" s="16"/>
      <c r="DB10" s="16"/>
      <c r="DC10" s="16"/>
      <c r="DD10" s="2"/>
      <c r="DE10" s="2"/>
      <c r="DF10" s="2"/>
      <c r="DG10" s="2"/>
      <c r="DH10" s="2" t="s">
        <v>94</v>
      </c>
      <c r="DI10" s="2" t="s">
        <v>94</v>
      </c>
      <c r="DJ10" s="2"/>
      <c r="DK10" s="2"/>
      <c r="DL10" s="2" t="s">
        <v>94</v>
      </c>
      <c r="DM10" s="2"/>
      <c r="DN10" s="2"/>
      <c r="DO10" s="2"/>
      <c r="DP10" s="2" t="s">
        <v>94</v>
      </c>
      <c r="DQ10" s="2"/>
      <c r="DR10" s="2"/>
      <c r="DS10" s="2"/>
      <c r="DT10" s="2" t="s">
        <v>57</v>
      </c>
      <c r="DU10" s="2"/>
      <c r="DV10" s="2"/>
    </row>
    <row r="11" spans="1:126" ht="17" x14ac:dyDescent="0.4">
      <c r="A11" s="31" t="s">
        <v>96</v>
      </c>
      <c r="B11" s="31" t="s">
        <v>104</v>
      </c>
      <c r="C11" s="31" t="s">
        <v>109</v>
      </c>
      <c r="D11" s="10"/>
      <c r="E11" s="10" t="s">
        <v>11</v>
      </c>
      <c r="F11" s="10" t="s">
        <v>12</v>
      </c>
      <c r="G11" s="10"/>
      <c r="H11" s="10"/>
      <c r="I11" s="10" t="s">
        <v>15</v>
      </c>
      <c r="J11" s="10"/>
      <c r="K11" s="10"/>
      <c r="L11" s="10"/>
      <c r="M11" s="10"/>
      <c r="N11" s="10"/>
      <c r="O11" s="10"/>
      <c r="P11" s="10" t="s">
        <v>22</v>
      </c>
      <c r="Q11" s="10" t="s">
        <v>23</v>
      </c>
      <c r="R11" s="10"/>
      <c r="S11" s="10" t="s">
        <v>25</v>
      </c>
      <c r="T11" s="10"/>
      <c r="U11" s="10"/>
      <c r="V11" s="10"/>
      <c r="W11" s="10"/>
      <c r="X11" s="10"/>
      <c r="Y11" s="10"/>
      <c r="Z11" s="10"/>
      <c r="AA11" s="10"/>
      <c r="AB11" s="2" t="s">
        <v>54</v>
      </c>
      <c r="AC11" s="2" t="s">
        <v>54</v>
      </c>
      <c r="AD11" s="2"/>
      <c r="AE11" s="2"/>
      <c r="AF11" s="2" t="s">
        <v>92</v>
      </c>
      <c r="AG11" s="2"/>
      <c r="AH11" s="2"/>
      <c r="AI11" s="2"/>
      <c r="AJ11" s="2"/>
      <c r="AK11" s="2"/>
      <c r="AL11" s="2"/>
      <c r="AM11" s="2" t="s">
        <v>92</v>
      </c>
      <c r="AN11" s="2" t="s">
        <v>91</v>
      </c>
      <c r="AO11" s="2"/>
      <c r="AP11" s="2" t="s">
        <v>92</v>
      </c>
      <c r="AQ11" s="2"/>
      <c r="AR11" s="2"/>
      <c r="AS11" s="2"/>
      <c r="AT11" s="2"/>
      <c r="AU11" s="2"/>
      <c r="AV11" s="2"/>
      <c r="AW11" s="2"/>
      <c r="AX11" s="2"/>
      <c r="AY11" s="10"/>
      <c r="AZ11" s="3" t="s">
        <v>51</v>
      </c>
      <c r="BA11" s="3" t="s">
        <v>51</v>
      </c>
      <c r="BB11" s="3"/>
      <c r="BC11" s="3"/>
      <c r="BD11" s="3" t="s">
        <v>51</v>
      </c>
      <c r="BE11" s="3"/>
      <c r="BF11" s="3"/>
      <c r="BG11" s="3"/>
      <c r="BH11" s="3"/>
      <c r="BI11" s="3"/>
      <c r="BJ11" s="3"/>
      <c r="BK11" s="3" t="s">
        <v>51</v>
      </c>
      <c r="BL11" s="3" t="s">
        <v>51</v>
      </c>
      <c r="BM11" s="3"/>
      <c r="BN11" s="3" t="s">
        <v>52</v>
      </c>
      <c r="BO11" s="3"/>
      <c r="BP11" s="3"/>
      <c r="BQ11" s="3"/>
      <c r="BR11" s="3"/>
      <c r="BS11" s="3"/>
      <c r="BT11" s="3"/>
      <c r="BU11" s="3"/>
      <c r="BV11" s="3"/>
      <c r="BW11" s="13"/>
      <c r="BX11" s="13"/>
      <c r="BY11" s="13"/>
      <c r="BZ11" s="13" t="s">
        <v>93</v>
      </c>
      <c r="CA11" s="13"/>
      <c r="CB11" s="13"/>
      <c r="CC11" s="13"/>
      <c r="CD11" s="13"/>
      <c r="CE11" s="13" t="s">
        <v>42</v>
      </c>
      <c r="CF11" s="13" t="s">
        <v>43</v>
      </c>
      <c r="CG11" s="13"/>
      <c r="CH11" s="13"/>
      <c r="CI11" s="13"/>
      <c r="CJ11" s="13"/>
      <c r="CK11" s="13"/>
      <c r="CL11" s="13"/>
      <c r="CM11" s="16"/>
      <c r="CN11" s="16"/>
      <c r="CO11" s="16"/>
      <c r="CP11" s="16" t="s">
        <v>55</v>
      </c>
      <c r="CQ11" s="16"/>
      <c r="CR11" s="16"/>
      <c r="CS11" s="16"/>
      <c r="CT11" s="16"/>
      <c r="CU11" s="16" t="s">
        <v>55</v>
      </c>
      <c r="CV11" s="16" t="s">
        <v>55</v>
      </c>
      <c r="CW11" s="16"/>
      <c r="CX11" s="16"/>
      <c r="CY11" s="16"/>
      <c r="CZ11" s="16"/>
      <c r="DA11" s="16"/>
      <c r="DB11" s="16"/>
      <c r="DC11" s="16"/>
      <c r="DD11" s="2"/>
      <c r="DE11" s="2"/>
      <c r="DF11" s="2"/>
      <c r="DG11" s="2" t="s">
        <v>56</v>
      </c>
      <c r="DH11" s="2"/>
      <c r="DI11" s="2"/>
      <c r="DJ11" s="2"/>
      <c r="DK11" s="2"/>
      <c r="DL11" s="2" t="s">
        <v>94</v>
      </c>
      <c r="DM11" s="2" t="s">
        <v>94</v>
      </c>
      <c r="DN11" s="2"/>
      <c r="DO11" s="2"/>
      <c r="DP11" s="2"/>
      <c r="DQ11" s="2"/>
      <c r="DR11" s="2"/>
      <c r="DS11" s="2"/>
      <c r="DT11" s="2"/>
      <c r="DU11" s="2"/>
      <c r="DV11" s="2"/>
    </row>
    <row r="12" spans="1:126" ht="17" x14ac:dyDescent="0.4">
      <c r="A12" s="31" t="s">
        <v>96</v>
      </c>
      <c r="B12" s="31" t="s">
        <v>110</v>
      </c>
      <c r="C12" s="31" t="s">
        <v>111</v>
      </c>
      <c r="D12" s="10"/>
      <c r="E12" s="10" t="s">
        <v>11</v>
      </c>
      <c r="F12" s="10"/>
      <c r="G12" s="10"/>
      <c r="H12" s="10"/>
      <c r="I12" s="10" t="s">
        <v>15</v>
      </c>
      <c r="J12" s="10"/>
      <c r="K12" s="10"/>
      <c r="L12" s="10"/>
      <c r="M12" s="10"/>
      <c r="N12" s="10"/>
      <c r="O12" s="10"/>
      <c r="P12" s="10" t="s">
        <v>22</v>
      </c>
      <c r="Q12" s="10"/>
      <c r="R12" s="10"/>
      <c r="S12" s="10" t="s">
        <v>25</v>
      </c>
      <c r="T12" s="10" t="s">
        <v>26</v>
      </c>
      <c r="U12" s="10"/>
      <c r="V12" s="10"/>
      <c r="W12" s="10" t="s">
        <v>29</v>
      </c>
      <c r="X12" s="10" t="s">
        <v>30</v>
      </c>
      <c r="Y12" s="10"/>
      <c r="Z12" s="10"/>
      <c r="AA12" s="10"/>
      <c r="AB12" s="2" t="s">
        <v>92</v>
      </c>
      <c r="AC12" s="2"/>
      <c r="AD12" s="2"/>
      <c r="AE12" s="2"/>
      <c r="AF12" s="2" t="s">
        <v>92</v>
      </c>
      <c r="AG12" s="2"/>
      <c r="AH12" s="2"/>
      <c r="AI12" s="2"/>
      <c r="AJ12" s="2"/>
      <c r="AK12" s="2"/>
      <c r="AL12" s="2"/>
      <c r="AM12" s="2" t="s">
        <v>50</v>
      </c>
      <c r="AN12" s="2"/>
      <c r="AO12" s="2"/>
      <c r="AP12" s="2" t="s">
        <v>54</v>
      </c>
      <c r="AQ12" s="2" t="s">
        <v>50</v>
      </c>
      <c r="AR12" s="2"/>
      <c r="AS12" s="2"/>
      <c r="AT12" s="2" t="s">
        <v>50</v>
      </c>
      <c r="AU12" s="2" t="s">
        <v>50</v>
      </c>
      <c r="AV12" s="2"/>
      <c r="AW12" s="2"/>
      <c r="AX12" s="2"/>
      <c r="AY12" s="10"/>
      <c r="AZ12" s="3" t="s">
        <v>51</v>
      </c>
      <c r="BA12" s="3"/>
      <c r="BB12" s="3"/>
      <c r="BC12" s="3"/>
      <c r="BD12" s="3" t="s">
        <v>52</v>
      </c>
      <c r="BE12" s="3"/>
      <c r="BF12" s="3"/>
      <c r="BG12" s="3"/>
      <c r="BH12" s="3"/>
      <c r="BI12" s="3"/>
      <c r="BJ12" s="3"/>
      <c r="BK12" s="3" t="s">
        <v>52</v>
      </c>
      <c r="BL12" s="3"/>
      <c r="BM12" s="3"/>
      <c r="BN12" s="3" t="s">
        <v>52</v>
      </c>
      <c r="BO12" s="3" t="s">
        <v>51</v>
      </c>
      <c r="BP12" s="3"/>
      <c r="BQ12" s="3"/>
      <c r="BR12" s="3" t="s">
        <v>51</v>
      </c>
      <c r="BS12" s="3" t="s">
        <v>51</v>
      </c>
      <c r="BT12" s="3"/>
      <c r="BU12" s="3"/>
      <c r="BV12" s="3"/>
      <c r="BW12" s="13"/>
      <c r="BX12" s="13"/>
      <c r="BY12" s="13"/>
      <c r="BZ12" s="13"/>
      <c r="CA12" s="13" t="s">
        <v>38</v>
      </c>
      <c r="CB12" s="13" t="s">
        <v>39</v>
      </c>
      <c r="CC12" s="13"/>
      <c r="CD12" s="13"/>
      <c r="CE12" s="13" t="s">
        <v>42</v>
      </c>
      <c r="CF12" s="13" t="s">
        <v>43</v>
      </c>
      <c r="CG12" s="13"/>
      <c r="CH12" s="13" t="s">
        <v>46</v>
      </c>
      <c r="CI12" s="13" t="s">
        <v>47</v>
      </c>
      <c r="CJ12" s="13"/>
      <c r="CK12" s="13"/>
      <c r="CL12" s="13"/>
      <c r="CM12" s="16"/>
      <c r="CN12" s="16"/>
      <c r="CO12" s="16"/>
      <c r="CP12" s="16"/>
      <c r="CQ12" s="16" t="s">
        <v>53</v>
      </c>
      <c r="CR12" s="16" t="s">
        <v>53</v>
      </c>
      <c r="CS12" s="16"/>
      <c r="CT12" s="16"/>
      <c r="CU12" s="16" t="s">
        <v>53</v>
      </c>
      <c r="CV12" s="16" t="s">
        <v>53</v>
      </c>
      <c r="CW12" s="16"/>
      <c r="CX12" s="16" t="s">
        <v>53</v>
      </c>
      <c r="CY12" s="16" t="s">
        <v>53</v>
      </c>
      <c r="CZ12" s="16"/>
      <c r="DA12" s="16"/>
      <c r="DB12" s="16"/>
      <c r="DC12" s="16"/>
      <c r="DD12" s="2"/>
      <c r="DE12" s="2"/>
      <c r="DF12" s="2"/>
      <c r="DG12" s="2"/>
      <c r="DH12" s="2" t="s">
        <v>95</v>
      </c>
      <c r="DI12" s="2" t="s">
        <v>94</v>
      </c>
      <c r="DJ12" s="2"/>
      <c r="DK12" s="2"/>
      <c r="DL12" s="2" t="s">
        <v>94</v>
      </c>
      <c r="DM12" s="2" t="s">
        <v>94</v>
      </c>
      <c r="DN12" s="2"/>
      <c r="DO12" s="2" t="s">
        <v>94</v>
      </c>
      <c r="DP12" s="2" t="s">
        <v>94</v>
      </c>
      <c r="DQ12" s="2"/>
      <c r="DR12" s="2"/>
      <c r="DS12" s="2"/>
      <c r="DT12" s="2"/>
      <c r="DU12" s="2"/>
      <c r="DV12" s="2"/>
    </row>
    <row r="13" spans="1:126" ht="17" x14ac:dyDescent="0.4">
      <c r="A13" s="31" t="s">
        <v>96</v>
      </c>
      <c r="B13" s="31" t="s">
        <v>104</v>
      </c>
      <c r="C13" s="31" t="s">
        <v>112</v>
      </c>
      <c r="D13" s="10"/>
      <c r="E13" s="10" t="s">
        <v>11</v>
      </c>
      <c r="F13" s="10"/>
      <c r="G13" s="10"/>
      <c r="H13" s="10"/>
      <c r="I13" s="10" t="s">
        <v>15</v>
      </c>
      <c r="J13" s="10"/>
      <c r="K13" s="10"/>
      <c r="L13" s="10"/>
      <c r="M13" s="10"/>
      <c r="N13" s="10"/>
      <c r="O13" s="10"/>
      <c r="P13" s="10"/>
      <c r="Q13" s="10" t="s">
        <v>23</v>
      </c>
      <c r="R13" s="10" t="s">
        <v>24</v>
      </c>
      <c r="S13" s="10" t="s">
        <v>25</v>
      </c>
      <c r="T13" s="10"/>
      <c r="U13" s="10"/>
      <c r="V13" s="10"/>
      <c r="W13" s="10"/>
      <c r="X13" s="10"/>
      <c r="Y13" s="10" t="s">
        <v>31</v>
      </c>
      <c r="Z13" s="10"/>
      <c r="AA13" s="10"/>
      <c r="AB13" s="2" t="s">
        <v>50</v>
      </c>
      <c r="AC13" s="2"/>
      <c r="AD13" s="2"/>
      <c r="AE13" s="2"/>
      <c r="AF13" s="2" t="s">
        <v>92</v>
      </c>
      <c r="AG13" s="2"/>
      <c r="AH13" s="2"/>
      <c r="AI13" s="2"/>
      <c r="AJ13" s="2"/>
      <c r="AK13" s="2"/>
      <c r="AL13" s="2"/>
      <c r="AM13" s="2"/>
      <c r="AN13" s="2" t="s">
        <v>92</v>
      </c>
      <c r="AO13" s="2" t="s">
        <v>91</v>
      </c>
      <c r="AP13" s="2" t="s">
        <v>92</v>
      </c>
      <c r="AQ13" s="2"/>
      <c r="AR13" s="2"/>
      <c r="AS13" s="2"/>
      <c r="AT13" s="2"/>
      <c r="AU13" s="2"/>
      <c r="AV13" s="2" t="s">
        <v>54</v>
      </c>
      <c r="AW13" s="2"/>
      <c r="AX13" s="2"/>
      <c r="AY13" s="10"/>
      <c r="AZ13" s="3" t="s">
        <v>52</v>
      </c>
      <c r="BA13" s="3"/>
      <c r="BB13" s="3"/>
      <c r="BC13" s="3"/>
      <c r="BD13" s="3" t="s">
        <v>51</v>
      </c>
      <c r="BE13" s="3"/>
      <c r="BF13" s="3"/>
      <c r="BG13" s="3"/>
      <c r="BH13" s="3"/>
      <c r="BI13" s="3"/>
      <c r="BJ13" s="3"/>
      <c r="BK13" s="3"/>
      <c r="BL13" s="3" t="s">
        <v>52</v>
      </c>
      <c r="BM13" s="3" t="s">
        <v>52</v>
      </c>
      <c r="BN13" s="3" t="s">
        <v>52</v>
      </c>
      <c r="BO13" s="3"/>
      <c r="BP13" s="3"/>
      <c r="BQ13" s="3"/>
      <c r="BR13" s="3"/>
      <c r="BS13" s="3"/>
      <c r="BT13" s="3" t="s">
        <v>58</v>
      </c>
      <c r="BU13" s="3"/>
      <c r="BV13" s="3"/>
      <c r="BW13" s="13"/>
      <c r="BX13" s="13"/>
      <c r="BY13" s="13"/>
      <c r="BZ13" s="13"/>
      <c r="CA13" s="13"/>
      <c r="CB13" s="13"/>
      <c r="CC13" s="13"/>
      <c r="CD13" s="13"/>
      <c r="CE13" s="13" t="s">
        <v>42</v>
      </c>
      <c r="CF13" s="13" t="s">
        <v>43</v>
      </c>
      <c r="CG13" s="13"/>
      <c r="CH13" s="13"/>
      <c r="CI13" s="13"/>
      <c r="CJ13" s="13"/>
      <c r="CK13" s="13" t="s">
        <v>49</v>
      </c>
      <c r="CL13" s="13"/>
      <c r="CM13" s="16"/>
      <c r="CN13" s="16"/>
      <c r="CO13" s="16"/>
      <c r="CP13" s="16"/>
      <c r="CQ13" s="16"/>
      <c r="CR13" s="16"/>
      <c r="CS13" s="16"/>
      <c r="CT13" s="16"/>
      <c r="CU13" s="16" t="s">
        <v>53</v>
      </c>
      <c r="CV13" s="16" t="s">
        <v>53</v>
      </c>
      <c r="CW13" s="16"/>
      <c r="CX13" s="16"/>
      <c r="CY13" s="16"/>
      <c r="CZ13" s="16"/>
      <c r="DA13" s="16" t="s">
        <v>59</v>
      </c>
      <c r="DB13" s="16"/>
      <c r="DC13" s="16"/>
      <c r="DD13" s="2"/>
      <c r="DE13" s="2"/>
      <c r="DF13" s="2"/>
      <c r="DG13" s="2"/>
      <c r="DH13" s="2"/>
      <c r="DI13" s="2"/>
      <c r="DJ13" s="2"/>
      <c r="DK13" s="2"/>
      <c r="DL13" s="2" t="s">
        <v>94</v>
      </c>
      <c r="DM13" s="2" t="s">
        <v>94</v>
      </c>
      <c r="DN13" s="2"/>
      <c r="DO13" s="2"/>
      <c r="DP13" s="2"/>
      <c r="DQ13" s="2"/>
      <c r="DR13" s="2" t="s">
        <v>95</v>
      </c>
      <c r="DS13" s="2"/>
      <c r="DT13" s="2"/>
      <c r="DU13" s="2"/>
      <c r="DV13" s="2"/>
    </row>
    <row r="14" spans="1:126" ht="17" x14ac:dyDescent="0.4">
      <c r="A14" s="31" t="s">
        <v>96</v>
      </c>
      <c r="B14" s="31" t="s">
        <v>110</v>
      </c>
      <c r="C14" s="31" t="s">
        <v>113</v>
      </c>
      <c r="D14" s="10"/>
      <c r="E14" s="10" t="s">
        <v>11</v>
      </c>
      <c r="F14" s="10"/>
      <c r="G14" s="10"/>
      <c r="H14" s="10"/>
      <c r="I14" s="10" t="s">
        <v>15</v>
      </c>
      <c r="J14" s="10"/>
      <c r="K14" s="10"/>
      <c r="L14" s="10" t="s">
        <v>18</v>
      </c>
      <c r="M14" s="10"/>
      <c r="N14" s="10"/>
      <c r="O14" s="10"/>
      <c r="P14" s="10"/>
      <c r="Q14" s="10" t="s">
        <v>23</v>
      </c>
      <c r="R14" s="10" t="s">
        <v>24</v>
      </c>
      <c r="S14" s="10" t="s">
        <v>25</v>
      </c>
      <c r="T14" s="10"/>
      <c r="U14" s="10"/>
      <c r="V14" s="10"/>
      <c r="W14" s="10"/>
      <c r="X14" s="10"/>
      <c r="Y14" s="10"/>
      <c r="Z14" s="10"/>
      <c r="AA14" s="10"/>
      <c r="AB14" s="2" t="s">
        <v>50</v>
      </c>
      <c r="AC14" s="2"/>
      <c r="AD14" s="2"/>
      <c r="AE14" s="2"/>
      <c r="AF14" s="2" t="s">
        <v>50</v>
      </c>
      <c r="AG14" s="2"/>
      <c r="AH14" s="2"/>
      <c r="AI14" s="2" t="s">
        <v>50</v>
      </c>
      <c r="AJ14" s="2"/>
      <c r="AK14" s="2"/>
      <c r="AL14" s="2"/>
      <c r="AM14" s="2"/>
      <c r="AN14" s="2" t="s">
        <v>92</v>
      </c>
      <c r="AO14" s="2" t="s">
        <v>92</v>
      </c>
      <c r="AP14" s="2" t="s">
        <v>54</v>
      </c>
      <c r="AQ14" s="2"/>
      <c r="AR14" s="2"/>
      <c r="AS14" s="2"/>
      <c r="AT14" s="2"/>
      <c r="AU14" s="2"/>
      <c r="AV14" s="2"/>
      <c r="AW14" s="2"/>
      <c r="AX14" s="2"/>
      <c r="AY14" s="10"/>
      <c r="AZ14" s="3" t="s">
        <v>52</v>
      </c>
      <c r="BA14" s="3"/>
      <c r="BB14" s="3"/>
      <c r="BC14" s="3"/>
      <c r="BD14" s="3" t="s">
        <v>52</v>
      </c>
      <c r="BE14" s="3"/>
      <c r="BF14" s="3"/>
      <c r="BG14" s="3" t="s">
        <v>52</v>
      </c>
      <c r="BH14" s="3"/>
      <c r="BI14" s="3"/>
      <c r="BJ14" s="3"/>
      <c r="BK14" s="3"/>
      <c r="BL14" s="3" t="s">
        <v>52</v>
      </c>
      <c r="BM14" s="3" t="s">
        <v>51</v>
      </c>
      <c r="BN14" s="3" t="s">
        <v>52</v>
      </c>
      <c r="BO14" s="3"/>
      <c r="BP14" s="3"/>
      <c r="BQ14" s="3"/>
      <c r="BR14" s="3"/>
      <c r="BS14" s="3"/>
      <c r="BT14" s="3"/>
      <c r="BU14" s="3"/>
      <c r="BV14" s="3"/>
      <c r="BW14" s="13"/>
      <c r="BX14" s="13"/>
      <c r="BY14" s="13"/>
      <c r="BZ14" s="13"/>
      <c r="CA14" s="13"/>
      <c r="CB14" s="13" t="s">
        <v>39</v>
      </c>
      <c r="CC14" s="13"/>
      <c r="CD14" s="13"/>
      <c r="CE14" s="13" t="s">
        <v>42</v>
      </c>
      <c r="CF14" s="13" t="s">
        <v>43</v>
      </c>
      <c r="CG14" s="13"/>
      <c r="CH14" s="13"/>
      <c r="CI14" s="13" t="s">
        <v>47</v>
      </c>
      <c r="CJ14" s="13"/>
      <c r="CK14" s="13" t="s">
        <v>49</v>
      </c>
      <c r="CL14" s="13"/>
      <c r="CM14" s="16"/>
      <c r="CN14" s="16"/>
      <c r="CO14" s="16"/>
      <c r="CP14" s="16"/>
      <c r="CQ14" s="16"/>
      <c r="CR14" s="16" t="s">
        <v>53</v>
      </c>
      <c r="CS14" s="16"/>
      <c r="CT14" s="16"/>
      <c r="CU14" s="16" t="s">
        <v>53</v>
      </c>
      <c r="CV14" s="16" t="s">
        <v>53</v>
      </c>
      <c r="CW14" s="16"/>
      <c r="CX14" s="16"/>
      <c r="CY14" s="16" t="s">
        <v>53</v>
      </c>
      <c r="CZ14" s="16"/>
      <c r="DA14" s="16" t="s">
        <v>55</v>
      </c>
      <c r="DB14" s="16"/>
      <c r="DC14" s="16"/>
      <c r="DD14" s="2"/>
      <c r="DE14" s="2"/>
      <c r="DF14" s="2"/>
      <c r="DG14" s="2"/>
      <c r="DH14" s="2"/>
      <c r="DI14" s="2" t="s">
        <v>94</v>
      </c>
      <c r="DJ14" s="2"/>
      <c r="DK14" s="2"/>
      <c r="DL14" s="2" t="s">
        <v>94</v>
      </c>
      <c r="DM14" s="2" t="s">
        <v>56</v>
      </c>
      <c r="DN14" s="2"/>
      <c r="DO14" s="2"/>
      <c r="DP14" s="2" t="s">
        <v>94</v>
      </c>
      <c r="DQ14" s="2"/>
      <c r="DR14" s="2" t="s">
        <v>56</v>
      </c>
      <c r="DS14" s="2"/>
      <c r="DT14" s="2"/>
      <c r="DU14" s="2"/>
      <c r="DV14" s="2"/>
    </row>
    <row r="15" spans="1:126" ht="17" x14ac:dyDescent="0.4">
      <c r="A15" s="31" t="s">
        <v>96</v>
      </c>
      <c r="B15" s="31" t="s">
        <v>114</v>
      </c>
      <c r="C15" s="31" t="s">
        <v>115</v>
      </c>
      <c r="D15" s="10"/>
      <c r="E15" s="10" t="s">
        <v>11</v>
      </c>
      <c r="F15" s="10" t="s">
        <v>12</v>
      </c>
      <c r="G15" s="10"/>
      <c r="H15" s="10"/>
      <c r="I15" s="10" t="s">
        <v>15</v>
      </c>
      <c r="J15" s="10"/>
      <c r="K15" s="10"/>
      <c r="L15" s="10"/>
      <c r="M15" s="10"/>
      <c r="N15" s="10"/>
      <c r="O15" s="10"/>
      <c r="P15" s="10"/>
      <c r="Q15" s="10" t="s">
        <v>23</v>
      </c>
      <c r="R15" s="10" t="s">
        <v>24</v>
      </c>
      <c r="S15" s="10"/>
      <c r="T15" s="10"/>
      <c r="U15" s="10"/>
      <c r="V15" s="10"/>
      <c r="W15" s="10"/>
      <c r="X15" s="10"/>
      <c r="Y15" s="10"/>
      <c r="Z15" s="10"/>
      <c r="AA15" s="10"/>
      <c r="AB15" s="2" t="s">
        <v>54</v>
      </c>
      <c r="AC15" s="2" t="s">
        <v>50</v>
      </c>
      <c r="AD15" s="2"/>
      <c r="AE15" s="2"/>
      <c r="AF15" s="2" t="s">
        <v>91</v>
      </c>
      <c r="AG15" s="2"/>
      <c r="AH15" s="2"/>
      <c r="AI15" s="2"/>
      <c r="AJ15" s="2"/>
      <c r="AK15" s="2"/>
      <c r="AL15" s="2"/>
      <c r="AM15" s="2"/>
      <c r="AN15" s="2" t="s">
        <v>50</v>
      </c>
      <c r="AO15" s="2" t="s">
        <v>50</v>
      </c>
      <c r="AP15" s="2"/>
      <c r="AQ15" s="2"/>
      <c r="AR15" s="2"/>
      <c r="AS15" s="2"/>
      <c r="AT15" s="2"/>
      <c r="AU15" s="2"/>
      <c r="AV15" s="2"/>
      <c r="AW15" s="2"/>
      <c r="AX15" s="2"/>
      <c r="AY15" s="10"/>
      <c r="AZ15" s="3" t="s">
        <v>51</v>
      </c>
      <c r="BA15" s="3" t="s">
        <v>51</v>
      </c>
      <c r="BB15" s="3"/>
      <c r="BC15" s="3"/>
      <c r="BD15" s="3" t="s">
        <v>51</v>
      </c>
      <c r="BE15" s="3"/>
      <c r="BF15" s="3"/>
      <c r="BG15" s="3"/>
      <c r="BH15" s="3"/>
      <c r="BI15" s="3"/>
      <c r="BJ15" s="3"/>
      <c r="BK15" s="3"/>
      <c r="BL15" s="3" t="s">
        <v>52</v>
      </c>
      <c r="BM15" s="3" t="s">
        <v>58</v>
      </c>
      <c r="BN15" s="3"/>
      <c r="BO15" s="3"/>
      <c r="BP15" s="3"/>
      <c r="BQ15" s="3"/>
      <c r="BR15" s="3"/>
      <c r="BS15" s="3"/>
      <c r="BT15" s="3"/>
      <c r="BU15" s="3"/>
      <c r="BV15" s="3"/>
      <c r="BW15" s="13"/>
      <c r="BX15" s="13"/>
      <c r="BY15" s="13"/>
      <c r="BZ15" s="13" t="s">
        <v>93</v>
      </c>
      <c r="CA15" s="13"/>
      <c r="CB15" s="13"/>
      <c r="CC15" s="13"/>
      <c r="CD15" s="13"/>
      <c r="CE15" s="13" t="s">
        <v>42</v>
      </c>
      <c r="CF15" s="13"/>
      <c r="CG15" s="13"/>
      <c r="CH15" s="13"/>
      <c r="CI15" s="13" t="s">
        <v>47</v>
      </c>
      <c r="CJ15" s="13"/>
      <c r="CK15" s="13"/>
      <c r="CL15" s="13"/>
      <c r="CM15" s="16"/>
      <c r="CN15" s="16"/>
      <c r="CO15" s="16"/>
      <c r="CP15" s="16" t="s">
        <v>59</v>
      </c>
      <c r="CQ15" s="16"/>
      <c r="CR15" s="16"/>
      <c r="CS15" s="16"/>
      <c r="CT15" s="16"/>
      <c r="CU15" s="16" t="s">
        <v>59</v>
      </c>
      <c r="CV15" s="16"/>
      <c r="CW15" s="16"/>
      <c r="CX15" s="16"/>
      <c r="CY15" s="16" t="s">
        <v>55</v>
      </c>
      <c r="CZ15" s="16"/>
      <c r="DA15" s="16"/>
      <c r="DB15" s="16"/>
      <c r="DC15" s="16"/>
      <c r="DD15" s="2"/>
      <c r="DE15" s="2"/>
      <c r="DF15" s="2"/>
      <c r="DG15" s="2" t="s">
        <v>56</v>
      </c>
      <c r="DH15" s="2"/>
      <c r="DI15" s="2"/>
      <c r="DJ15" s="2"/>
      <c r="DK15" s="2"/>
      <c r="DL15" s="2" t="s">
        <v>56</v>
      </c>
      <c r="DM15" s="2"/>
      <c r="DN15" s="2"/>
      <c r="DO15" s="2"/>
      <c r="DP15" s="2" t="s">
        <v>95</v>
      </c>
      <c r="DQ15" s="2"/>
      <c r="DR15" s="2"/>
      <c r="DS15" s="2"/>
      <c r="DT15" s="2" t="s">
        <v>57</v>
      </c>
      <c r="DU15" s="2"/>
      <c r="DV15" s="2"/>
    </row>
    <row r="16" spans="1:126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10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4"/>
    </row>
    <row r="17" spans="1:12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10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4"/>
    </row>
    <row r="18" spans="1:12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10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4"/>
    </row>
    <row r="19" spans="1:12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10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4"/>
    </row>
    <row r="20" spans="1:12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10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4"/>
    </row>
    <row r="21" spans="1:12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10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4"/>
    </row>
    <row r="22" spans="1:12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</row>
    <row r="23" spans="1:12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</row>
    <row r="24" spans="1:12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</row>
    <row r="25" spans="1:12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</row>
    <row r="26" spans="1:12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</row>
    <row r="27" spans="1:12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</row>
    <row r="28" spans="1:12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</row>
    <row r="29" spans="1:12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</row>
    <row r="30" spans="1:12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</row>
    <row r="31" spans="1:12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</row>
    <row r="32" spans="1:12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</row>
    <row r="33" spans="1:125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</row>
    <row r="34" spans="1:125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</row>
    <row r="35" spans="1:125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</row>
    <row r="36" spans="1:125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</row>
    <row r="37" spans="1:125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</row>
    <row r="38" spans="1:125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</row>
    <row r="39" spans="1:125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</row>
    <row r="40" spans="1:125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</row>
    <row r="41" spans="1:125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</row>
    <row r="42" spans="1:125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</row>
    <row r="43" spans="1:125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</row>
    <row r="44" spans="1:125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</row>
    <row r="45" spans="1:125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</row>
    <row r="46" spans="1:125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</row>
    <row r="47" spans="1:125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</row>
    <row r="48" spans="1:125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</row>
    <row r="49" spans="1:125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</row>
    <row r="50" spans="1:125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</row>
    <row r="51" spans="1:125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</row>
    <row r="52" spans="1:125" ht="17" x14ac:dyDescent="0.4">
      <c r="A52" s="27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</row>
    <row r="53" spans="1:125" x14ac:dyDescent="0.4"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</row>
    <row r="54" spans="1:125" x14ac:dyDescent="0.4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</row>
    <row r="55" spans="1:125" x14ac:dyDescent="0.4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</row>
    <row r="56" spans="1:125" x14ac:dyDescent="0.4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</row>
    <row r="57" spans="1:125" x14ac:dyDescent="0.4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</row>
    <row r="58" spans="1:125" x14ac:dyDescent="0.4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</row>
    <row r="59" spans="1:125" x14ac:dyDescent="0.4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</row>
    <row r="60" spans="1:125" x14ac:dyDescent="0.4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</row>
    <row r="61" spans="1:125" x14ac:dyDescent="0.4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</row>
    <row r="62" spans="1:125" x14ac:dyDescent="0.4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</row>
    <row r="63" spans="1:125" x14ac:dyDescent="0.4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</row>
    <row r="64" spans="1:125" x14ac:dyDescent="0.4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</row>
    <row r="65" spans="5:125" x14ac:dyDescent="0.4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</row>
    <row r="66" spans="5:125" x14ac:dyDescent="0.4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</row>
    <row r="67" spans="5:125" x14ac:dyDescent="0.4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</row>
    <row r="68" spans="5:125" x14ac:dyDescent="0.4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</row>
    <row r="69" spans="5:125" x14ac:dyDescent="0.4"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</row>
    <row r="70" spans="5:125" x14ac:dyDescent="0.4"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</row>
    <row r="71" spans="5:125" x14ac:dyDescent="0.4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</row>
    <row r="72" spans="5:125" x14ac:dyDescent="0.4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</row>
    <row r="73" spans="5:125" x14ac:dyDescent="0.4"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</row>
    <row r="74" spans="5:125" x14ac:dyDescent="0.4"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</row>
    <row r="75" spans="5:125" x14ac:dyDescent="0.4"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</row>
    <row r="76" spans="5:125" x14ac:dyDescent="0.4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</row>
    <row r="77" spans="5:125" x14ac:dyDescent="0.4"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</row>
    <row r="78" spans="5:125" x14ac:dyDescent="0.4"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</row>
    <row r="79" spans="5:125" x14ac:dyDescent="0.4"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</row>
    <row r="80" spans="5:125" x14ac:dyDescent="0.4"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</row>
    <row r="81" spans="5:125" x14ac:dyDescent="0.4"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</row>
    <row r="82" spans="5:125" x14ac:dyDescent="0.4"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</row>
    <row r="83" spans="5:125" x14ac:dyDescent="0.4"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</row>
    <row r="84" spans="5:125" x14ac:dyDescent="0.4"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</row>
    <row r="85" spans="5:125" x14ac:dyDescent="0.4"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</row>
    <row r="86" spans="5:125" x14ac:dyDescent="0.4"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</row>
    <row r="87" spans="5:125" x14ac:dyDescent="0.4"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</row>
    <row r="88" spans="5:125" x14ac:dyDescent="0.4"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</row>
    <row r="89" spans="5:125" x14ac:dyDescent="0.4"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</row>
    <row r="90" spans="5:125" x14ac:dyDescent="0.4"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</row>
    <row r="91" spans="5:125" x14ac:dyDescent="0.4"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</row>
    <row r="92" spans="5:125" x14ac:dyDescent="0.4"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</row>
    <row r="93" spans="5:125" x14ac:dyDescent="0.4"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</row>
    <row r="94" spans="5:125" x14ac:dyDescent="0.4"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</row>
    <row r="95" spans="5:125" x14ac:dyDescent="0.4"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</row>
    <row r="96" spans="5:125" x14ac:dyDescent="0.4"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</row>
    <row r="97" spans="5:125" x14ac:dyDescent="0.4"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</row>
    <row r="98" spans="5:125" x14ac:dyDescent="0.4"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</row>
    <row r="99" spans="5:125" x14ac:dyDescent="0.4"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</row>
    <row r="100" spans="5:125" x14ac:dyDescent="0.4"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</row>
    <row r="101" spans="5:125" x14ac:dyDescent="0.4"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</row>
    <row r="102" spans="5:125" x14ac:dyDescent="0.4"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</row>
    <row r="103" spans="5:125" x14ac:dyDescent="0.4"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</row>
    <row r="104" spans="5:125" x14ac:dyDescent="0.4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</row>
    <row r="105" spans="5:125" x14ac:dyDescent="0.4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</row>
    <row r="106" spans="5:125" x14ac:dyDescent="0.4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</row>
    <row r="107" spans="5:125" x14ac:dyDescent="0.4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</row>
    <row r="108" spans="5:125" x14ac:dyDescent="0.4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</row>
    <row r="109" spans="5:125" x14ac:dyDescent="0.4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</row>
    <row r="110" spans="5:125" x14ac:dyDescent="0.4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</row>
    <row r="111" spans="5:125" x14ac:dyDescent="0.4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</row>
    <row r="112" spans="5:125" x14ac:dyDescent="0.4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</row>
    <row r="113" spans="5:125" x14ac:dyDescent="0.4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</row>
    <row r="114" spans="5:125" x14ac:dyDescent="0.4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</row>
    <row r="115" spans="5:125" x14ac:dyDescent="0.4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</row>
    <row r="116" spans="5:125" x14ac:dyDescent="0.4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</row>
    <row r="117" spans="5:125" x14ac:dyDescent="0.4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</row>
    <row r="118" spans="5:125" x14ac:dyDescent="0.4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</row>
    <row r="119" spans="5:125" x14ac:dyDescent="0.4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</row>
    <row r="120" spans="5:125" x14ac:dyDescent="0.4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</row>
    <row r="121" spans="5:125" x14ac:dyDescent="0.4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</row>
    <row r="122" spans="5:125" x14ac:dyDescent="0.4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</row>
    <row r="123" spans="5:125" x14ac:dyDescent="0.4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</row>
    <row r="124" spans="5:125" x14ac:dyDescent="0.4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</row>
    <row r="125" spans="5:125" x14ac:dyDescent="0.4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</row>
    <row r="126" spans="5:125" x14ac:dyDescent="0.4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</row>
    <row r="127" spans="5:125" x14ac:dyDescent="0.4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</row>
    <row r="128" spans="5:125" x14ac:dyDescent="0.4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</row>
    <row r="129" spans="5:125" x14ac:dyDescent="0.4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</row>
    <row r="130" spans="5:125" x14ac:dyDescent="0.4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</row>
    <row r="131" spans="5:125" x14ac:dyDescent="0.4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</row>
    <row r="132" spans="5:125" x14ac:dyDescent="0.4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</row>
    <row r="133" spans="5:125" x14ac:dyDescent="0.4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</row>
    <row r="134" spans="5:125" x14ac:dyDescent="0.4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</row>
    <row r="135" spans="5:125" x14ac:dyDescent="0.4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</row>
    <row r="136" spans="5:125" x14ac:dyDescent="0.4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</row>
    <row r="137" spans="5:125" x14ac:dyDescent="0.4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</row>
    <row r="138" spans="5:125" x14ac:dyDescent="0.4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</row>
    <row r="139" spans="5:125" x14ac:dyDescent="0.4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</row>
    <row r="140" spans="5:125" x14ac:dyDescent="0.4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</row>
    <row r="141" spans="5:125" x14ac:dyDescent="0.4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</row>
    <row r="142" spans="5:125" x14ac:dyDescent="0.4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</row>
    <row r="143" spans="5:125" x14ac:dyDescent="0.4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</row>
    <row r="144" spans="5:125" x14ac:dyDescent="0.4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</row>
    <row r="145" spans="5:125" x14ac:dyDescent="0.4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</row>
    <row r="146" spans="5:125" x14ac:dyDescent="0.4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</row>
    <row r="147" spans="5:125" x14ac:dyDescent="0.4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</row>
    <row r="148" spans="5:125" x14ac:dyDescent="0.4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</row>
    <row r="149" spans="5:125" x14ac:dyDescent="0.4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</row>
    <row r="150" spans="5:125" x14ac:dyDescent="0.4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</row>
    <row r="151" spans="5:125" x14ac:dyDescent="0.4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</row>
    <row r="152" spans="5:125" x14ac:dyDescent="0.4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</row>
    <row r="153" spans="5:125" x14ac:dyDescent="0.4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</row>
    <row r="154" spans="5:125" x14ac:dyDescent="0.4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</row>
    <row r="155" spans="5:125" x14ac:dyDescent="0.4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</row>
    <row r="156" spans="5:125" x14ac:dyDescent="0.4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</row>
    <row r="157" spans="5:125" x14ac:dyDescent="0.4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</row>
    <row r="158" spans="5:125" x14ac:dyDescent="0.4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</row>
    <row r="159" spans="5:125" x14ac:dyDescent="0.4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</row>
    <row r="160" spans="5:125" x14ac:dyDescent="0.4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</row>
    <row r="161" spans="5:125" x14ac:dyDescent="0.4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</row>
    <row r="162" spans="5:125" x14ac:dyDescent="0.4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</row>
    <row r="163" spans="5:125" x14ac:dyDescent="0.4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</row>
    <row r="164" spans="5:125" x14ac:dyDescent="0.4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</row>
    <row r="165" spans="5:125" x14ac:dyDescent="0.4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</row>
    <row r="166" spans="5:125" x14ac:dyDescent="0.4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</row>
    <row r="167" spans="5:125" x14ac:dyDescent="0.4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</row>
    <row r="168" spans="5:125" x14ac:dyDescent="0.4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</row>
    <row r="169" spans="5:125" x14ac:dyDescent="0.4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綜合比較</vt:lpstr>
      <vt:lpstr>依賴類別的分析</vt:lpstr>
      <vt:lpstr>衝擊類別的分析</vt:lpstr>
      <vt:lpstr>樞紐分析</vt:lpstr>
      <vt:lpstr>原始資料表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2023-05-11T08:20:02Z</dcterms:created>
  <dcterms:modified xsi:type="dcterms:W3CDTF">2024-05-02T06:05:28Z</dcterms:modified>
</cp:coreProperties>
</file>